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COV\11. Registro de Preços\ARP\ARPs 2025\ARP 001-2025 - Prime\DOCUMENTOS PARA PUBLICAÇÃO\"/>
    </mc:Choice>
  </mc:AlternateContent>
  <xr:revisionPtr revIDLastSave="0" documentId="13_ncr:1_{4CDDC03D-76CC-4A19-8B8D-9587AA8AF271}" xr6:coauthVersionLast="47" xr6:coauthVersionMax="47" xr10:uidLastSave="{00000000-0000-0000-0000-000000000000}"/>
  <bookViews>
    <workbookView xWindow="28680" yWindow="-120" windowWidth="29040" windowHeight="15720" xr2:uid="{C959E93F-FFA7-483A-81CA-6B2D565A7146}"/>
  </bookViews>
  <sheets>
    <sheet name="Utilização da ARP nº 001-2025" sheetId="3" r:id="rId1"/>
    <sheet name="Quant. por Órgão" sheetId="2" r:id="rId2"/>
  </sheets>
  <definedNames>
    <definedName name="_xlnm._FilterDatabase" localSheetId="1" hidden="1">'Quant. por Órgão'!$A$6:$H$60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3" l="1"/>
  <c r="G11" i="3"/>
  <c r="I13" i="3"/>
  <c r="G8" i="3"/>
  <c r="I8" i="3" s="1"/>
  <c r="G7" i="3"/>
  <c r="I7" i="3" s="1"/>
  <c r="G6" i="3"/>
  <c r="I6" i="3" s="1"/>
  <c r="G5" i="3"/>
  <c r="I5" i="3" s="1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G13" i="3" l="1"/>
  <c r="I9" i="3"/>
  <c r="H14" i="3" s="1"/>
  <c r="G9" i="3"/>
</calcChain>
</file>

<file path=xl/sharedStrings.xml><?xml version="1.0" encoding="utf-8"?>
<sst xmlns="http://schemas.openxmlformats.org/spreadsheetml/2006/main" count="111" uniqueCount="93">
  <si>
    <t>LOTE ÚNICO</t>
  </si>
  <si>
    <t>Descrição</t>
  </si>
  <si>
    <t>Unidade</t>
  </si>
  <si>
    <t>Quantidade</t>
  </si>
  <si>
    <t>Valor unitário</t>
  </si>
  <si>
    <t>Valor bruto</t>
  </si>
  <si>
    <t>Aplicação da taxa</t>
  </si>
  <si>
    <t>1. ABASTECIMENTO</t>
  </si>
  <si>
    <t>1.1 Gasolina Comum</t>
  </si>
  <si>
    <t>Litro</t>
  </si>
  <si>
    <t>SUBTOTAL ITEM 1</t>
  </si>
  <si>
    <t>2. MANUTENÇÃO</t>
  </si>
  <si>
    <t>N/A</t>
  </si>
  <si>
    <t>-</t>
  </si>
  <si>
    <t>SUBTOTAL ITEM 2</t>
  </si>
  <si>
    <t>1.2. Álcool Anidro</t>
  </si>
  <si>
    <t>1.3. Diesel S10</t>
  </si>
  <si>
    <t>1.4 Arla-32</t>
  </si>
  <si>
    <t>Código SIADES</t>
  </si>
  <si>
    <t>2.1 Peças Automotivas</t>
  </si>
  <si>
    <t>2.2 Serviços Manutenção</t>
  </si>
  <si>
    <t>VALOR GLOBAL DO CONTRATO</t>
  </si>
  <si>
    <t>ÓRGÃOS</t>
  </si>
  <si>
    <t>ESTIMATIVA POR ÓRGÃO/ENTIDADE</t>
  </si>
  <si>
    <t>ABASTECIMENTO</t>
  </si>
  <si>
    <t>MANUTENÇÃO</t>
  </si>
  <si>
    <t>GASOLINA</t>
  </si>
  <si>
    <t>ALCOOL ANIDRO</t>
  </si>
  <si>
    <t>DIESEL S10</t>
  </si>
  <si>
    <t>ARLA</t>
  </si>
  <si>
    <t>MÃO DE OBRA</t>
  </si>
  <si>
    <t>PEÇAS</t>
  </si>
  <si>
    <t>Litros</t>
  </si>
  <si>
    <t>Estimativa Final (R$)</t>
  </si>
  <si>
    <t xml:space="preserve"> (após aplicação do desconto)</t>
  </si>
  <si>
    <t>Selecione</t>
  </si>
  <si>
    <t>ADERES</t>
  </si>
  <si>
    <t>AGERH</t>
  </si>
  <si>
    <t>APEES</t>
  </si>
  <si>
    <t>ARSP</t>
  </si>
  <si>
    <t>CBMES</t>
  </si>
  <si>
    <t>CETURB</t>
  </si>
  <si>
    <t>DER</t>
  </si>
  <si>
    <t>DETRAN</t>
  </si>
  <si>
    <t>DIO</t>
  </si>
  <si>
    <t>ESESP</t>
  </si>
  <si>
    <t>FAMES</t>
  </si>
  <si>
    <t>FAPES</t>
  </si>
  <si>
    <t>IASES</t>
  </si>
  <si>
    <t>IDAF</t>
  </si>
  <si>
    <t>IEMA</t>
  </si>
  <si>
    <t>IJSN</t>
  </si>
  <si>
    <t>INCAPER</t>
  </si>
  <si>
    <t>IPAJM</t>
  </si>
  <si>
    <t>IPEM</t>
  </si>
  <si>
    <t>JUCEES</t>
  </si>
  <si>
    <t>PCES</t>
  </si>
  <si>
    <t>PCIES</t>
  </si>
  <si>
    <t>PGE</t>
  </si>
  <si>
    <t>PMES</t>
  </si>
  <si>
    <t>PPES</t>
  </si>
  <si>
    <t>PROCON</t>
  </si>
  <si>
    <t>PRODEST</t>
  </si>
  <si>
    <t>SCM</t>
  </si>
  <si>
    <t>SCV</t>
  </si>
  <si>
    <t>SEAG</t>
  </si>
  <si>
    <t>SEAMA</t>
  </si>
  <si>
    <t>SECOM</t>
  </si>
  <si>
    <t>SECONT</t>
  </si>
  <si>
    <t>SECTI</t>
  </si>
  <si>
    <t>SECULT</t>
  </si>
  <si>
    <t>SEDES</t>
  </si>
  <si>
    <t>SEDH</t>
  </si>
  <si>
    <t>SEDU</t>
  </si>
  <si>
    <t>SEDURB</t>
  </si>
  <si>
    <t>SEFAZ</t>
  </si>
  <si>
    <t>SEG</t>
  </si>
  <si>
    <t>SEGER</t>
  </si>
  <si>
    <t>SEJUS</t>
  </si>
  <si>
    <t>SEMOBI</t>
  </si>
  <si>
    <t>SEP</t>
  </si>
  <si>
    <t>SERD</t>
  </si>
  <si>
    <t>SESA</t>
  </si>
  <si>
    <t>SESM</t>
  </si>
  <si>
    <t>SESP</t>
  </si>
  <si>
    <t>SESPORT</t>
  </si>
  <si>
    <t>SETADES</t>
  </si>
  <si>
    <t>SETUR</t>
  </si>
  <si>
    <t>VG</t>
  </si>
  <si>
    <t>TOTAIS</t>
  </si>
  <si>
    <t>Valor final      Após Desconto</t>
  </si>
  <si>
    <t>(Preencher valor da cota após desconto, conforme tabela do item 3.2 da ARP)</t>
  </si>
  <si>
    <t>(Preencher quant. da cota, conforme tabela do item 3.2 da ARP)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</si>
</sst>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1">
    <xf numFmtId="0" fontId="0" fillId="0" borderId="0" xfId="0"/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8" fontId="8" fillId="0" borderId="10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8" fontId="7" fillId="2" borderId="10" xfId="0" applyNumberFormat="1" applyFont="1" applyFill="1" applyBorder="1" applyAlignment="1">
      <alignment horizontal="right" vertical="center"/>
    </xf>
    <xf numFmtId="9" fontId="7" fillId="5" borderId="1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44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44" fontId="4" fillId="0" borderId="1" xfId="1" applyFont="1" applyBorder="1" applyAlignment="1" applyProtection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44" fontId="2" fillId="6" borderId="1" xfId="1" applyNumberFormat="1" applyFont="1" applyFill="1" applyBorder="1" applyAlignment="1" applyProtection="1">
      <alignment horizontal="center" vertical="center" wrapText="1"/>
    </xf>
    <xf numFmtId="10" fontId="5" fillId="6" borderId="1" xfId="0" applyNumberFormat="1" applyFont="1" applyFill="1" applyBorder="1" applyAlignment="1" applyProtection="1">
      <alignment horizontal="center" vertical="center" wrapText="1"/>
    </xf>
    <xf numFmtId="44" fontId="4" fillId="0" borderId="1" xfId="1" applyFont="1" applyFill="1" applyBorder="1" applyAlignment="1" applyProtection="1">
      <alignment horizontal="center" vertical="center" wrapText="1"/>
    </xf>
    <xf numFmtId="10" fontId="2" fillId="6" borderId="1" xfId="0" applyNumberFormat="1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44" fontId="2" fillId="7" borderId="1" xfId="1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10" fontId="3" fillId="0" borderId="2" xfId="0" applyNumberFormat="1" applyFont="1" applyBorder="1" applyAlignment="1" applyProtection="1">
      <alignment horizontal="center" vertical="center" wrapText="1"/>
    </xf>
    <xf numFmtId="10" fontId="3" fillId="0" borderId="3" xfId="0" applyNumberFormat="1" applyFont="1" applyBorder="1" applyAlignment="1" applyProtection="1">
      <alignment horizontal="center" vertical="center" wrapText="1"/>
    </xf>
    <xf numFmtId="10" fontId="3" fillId="0" borderId="4" xfId="0" applyNumberFormat="1" applyFont="1" applyBorder="1" applyAlignment="1" applyProtection="1">
      <alignment horizontal="center" vertical="center" wrapText="1"/>
    </xf>
    <xf numFmtId="10" fontId="3" fillId="0" borderId="1" xfId="0" applyNumberFormat="1" applyFont="1" applyBorder="1" applyAlignment="1" applyProtection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77FB-E088-4FB3-9567-98BCDBC3DBAF}">
  <dimension ref="B2:J19"/>
  <sheetViews>
    <sheetView tabSelected="1" workbookViewId="0">
      <selection activeCell="E5" sqref="E5"/>
    </sheetView>
  </sheetViews>
  <sheetFormatPr defaultRowHeight="15" x14ac:dyDescent="0.25"/>
  <cols>
    <col min="1" max="1" width="6.5703125" style="14" customWidth="1"/>
    <col min="2" max="2" width="11" style="14" customWidth="1"/>
    <col min="3" max="3" width="6.5703125" style="14" bestFit="1" customWidth="1"/>
    <col min="4" max="4" width="9.140625" style="14"/>
    <col min="5" max="5" width="10.85546875" style="14" bestFit="1" customWidth="1"/>
    <col min="6" max="6" width="9.140625" style="14"/>
    <col min="7" max="7" width="14.140625" style="14" bestFit="1" customWidth="1"/>
    <col min="8" max="8" width="9.140625" style="14"/>
    <col min="9" max="9" width="14.140625" style="14" bestFit="1" customWidth="1"/>
    <col min="10" max="16384" width="9.140625" style="14"/>
  </cols>
  <sheetData>
    <row r="2" spans="2:10" x14ac:dyDescent="0.25">
      <c r="B2" s="33" t="s">
        <v>0</v>
      </c>
      <c r="C2" s="33"/>
      <c r="D2" s="33"/>
      <c r="E2" s="33"/>
      <c r="F2" s="33"/>
      <c r="G2" s="33"/>
      <c r="H2" s="33"/>
      <c r="I2" s="33"/>
    </row>
    <row r="3" spans="2:10" ht="22.5" x14ac:dyDescent="0.25">
      <c r="B3" s="18" t="s">
        <v>1</v>
      </c>
      <c r="C3" s="18" t="s">
        <v>18</v>
      </c>
      <c r="D3" s="18" t="s">
        <v>2</v>
      </c>
      <c r="E3" s="18" t="s">
        <v>3</v>
      </c>
      <c r="F3" s="18" t="s">
        <v>4</v>
      </c>
      <c r="G3" s="18" t="s">
        <v>5</v>
      </c>
      <c r="H3" s="18" t="s">
        <v>6</v>
      </c>
      <c r="I3" s="18" t="s">
        <v>90</v>
      </c>
    </row>
    <row r="4" spans="2:10" x14ac:dyDescent="0.25">
      <c r="B4" s="34" t="s">
        <v>7</v>
      </c>
      <c r="C4" s="34"/>
      <c r="D4" s="34"/>
      <c r="E4" s="34"/>
      <c r="F4" s="34"/>
      <c r="G4" s="34"/>
      <c r="H4" s="34"/>
      <c r="I4" s="34"/>
    </row>
    <row r="5" spans="2:10" ht="67.5" x14ac:dyDescent="0.25">
      <c r="B5" s="19" t="s">
        <v>8</v>
      </c>
      <c r="C5" s="20">
        <v>461506</v>
      </c>
      <c r="D5" s="20" t="s">
        <v>9</v>
      </c>
      <c r="E5" s="1" t="s">
        <v>92</v>
      </c>
      <c r="F5" s="21">
        <v>6.26</v>
      </c>
      <c r="G5" s="21" t="e">
        <f>E5*F5</f>
        <v>#VALUE!</v>
      </c>
      <c r="H5" s="35">
        <v>-0.02</v>
      </c>
      <c r="I5" s="22" t="e">
        <f>ROUND(G5+(G5*$H$5),2)</f>
        <v>#VALUE!</v>
      </c>
    </row>
    <row r="6" spans="2:10" ht="67.5" x14ac:dyDescent="0.25">
      <c r="B6" s="19" t="s">
        <v>15</v>
      </c>
      <c r="C6" s="20">
        <v>486024</v>
      </c>
      <c r="D6" s="20" t="s">
        <v>9</v>
      </c>
      <c r="E6" s="1" t="s">
        <v>92</v>
      </c>
      <c r="F6" s="21">
        <v>4.54</v>
      </c>
      <c r="G6" s="21" t="e">
        <f t="shared" ref="G6:G8" si="0">E6*F6</f>
        <v>#VALUE!</v>
      </c>
      <c r="H6" s="36"/>
      <c r="I6" s="22" t="e">
        <f t="shared" ref="I6:I8" si="1">ROUND(G6+(G6*$H$5),2)</f>
        <v>#VALUE!</v>
      </c>
    </row>
    <row r="7" spans="2:10" ht="67.5" x14ac:dyDescent="0.25">
      <c r="B7" s="19" t="s">
        <v>16</v>
      </c>
      <c r="C7" s="20">
        <v>461548</v>
      </c>
      <c r="D7" s="20" t="s">
        <v>9</v>
      </c>
      <c r="E7" s="1" t="s">
        <v>92</v>
      </c>
      <c r="F7" s="21">
        <v>6.23</v>
      </c>
      <c r="G7" s="21" t="e">
        <f t="shared" si="0"/>
        <v>#VALUE!</v>
      </c>
      <c r="H7" s="36"/>
      <c r="I7" s="22" t="e">
        <f t="shared" si="1"/>
        <v>#VALUE!</v>
      </c>
    </row>
    <row r="8" spans="2:10" ht="67.5" x14ac:dyDescent="0.25">
      <c r="B8" s="19" t="s">
        <v>17</v>
      </c>
      <c r="C8" s="20">
        <v>438910</v>
      </c>
      <c r="D8" s="20" t="s">
        <v>9</v>
      </c>
      <c r="E8" s="1" t="s">
        <v>92</v>
      </c>
      <c r="F8" s="21">
        <v>3.15</v>
      </c>
      <c r="G8" s="21" t="e">
        <f t="shared" si="0"/>
        <v>#VALUE!</v>
      </c>
      <c r="H8" s="37"/>
      <c r="I8" s="22" t="e">
        <f t="shared" si="1"/>
        <v>#VALUE!</v>
      </c>
    </row>
    <row r="9" spans="2:10" x14ac:dyDescent="0.25">
      <c r="B9" s="27" t="s">
        <v>10</v>
      </c>
      <c r="C9" s="27"/>
      <c r="D9" s="27"/>
      <c r="E9" s="27"/>
      <c r="F9" s="27"/>
      <c r="G9" s="23" t="e">
        <f>SUM(G5:G8)</f>
        <v>#VALUE!</v>
      </c>
      <c r="H9" s="24" t="s">
        <v>13</v>
      </c>
      <c r="I9" s="23" t="e">
        <f>SUM(I5:I8)</f>
        <v>#VALUE!</v>
      </c>
    </row>
    <row r="10" spans="2:10" ht="15" customHeight="1" x14ac:dyDescent="0.25">
      <c r="B10" s="30" t="s">
        <v>11</v>
      </c>
      <c r="C10" s="31"/>
      <c r="D10" s="31"/>
      <c r="E10" s="31"/>
      <c r="F10" s="31"/>
      <c r="G10" s="31"/>
      <c r="H10" s="31"/>
      <c r="I10" s="32"/>
    </row>
    <row r="11" spans="2:10" ht="67.5" x14ac:dyDescent="0.25">
      <c r="B11" s="19" t="s">
        <v>19</v>
      </c>
      <c r="C11" s="17">
        <v>283170</v>
      </c>
      <c r="D11" s="20" t="s">
        <v>12</v>
      </c>
      <c r="E11" s="20" t="s">
        <v>12</v>
      </c>
      <c r="F11" s="20" t="s">
        <v>13</v>
      </c>
      <c r="G11" s="25" t="e">
        <f>ROUND(I11/0.76,2)</f>
        <v>#VALUE!</v>
      </c>
      <c r="H11" s="38">
        <v>-0.24</v>
      </c>
      <c r="I11" s="16" t="s">
        <v>91</v>
      </c>
    </row>
    <row r="12" spans="2:10" ht="67.5" x14ac:dyDescent="0.25">
      <c r="B12" s="19" t="s">
        <v>20</v>
      </c>
      <c r="C12" s="17">
        <v>278598</v>
      </c>
      <c r="D12" s="20" t="s">
        <v>12</v>
      </c>
      <c r="E12" s="20" t="s">
        <v>12</v>
      </c>
      <c r="F12" s="20" t="s">
        <v>13</v>
      </c>
      <c r="G12" s="25" t="e">
        <f>ROUND(I12/0.76,2)</f>
        <v>#VALUE!</v>
      </c>
      <c r="H12" s="38"/>
      <c r="I12" s="16" t="s">
        <v>91</v>
      </c>
    </row>
    <row r="13" spans="2:10" x14ac:dyDescent="0.25">
      <c r="B13" s="27" t="s">
        <v>14</v>
      </c>
      <c r="C13" s="27"/>
      <c r="D13" s="27"/>
      <c r="E13" s="27"/>
      <c r="F13" s="27"/>
      <c r="G13" s="23" t="e">
        <f>SUM(G11:G12)</f>
        <v>#VALUE!</v>
      </c>
      <c r="H13" s="26" t="s">
        <v>13</v>
      </c>
      <c r="I13" s="23">
        <f>SUM(I11:I12)</f>
        <v>0</v>
      </c>
    </row>
    <row r="14" spans="2:10" x14ac:dyDescent="0.25">
      <c r="B14" s="28" t="s">
        <v>21</v>
      </c>
      <c r="C14" s="28"/>
      <c r="D14" s="28"/>
      <c r="E14" s="28"/>
      <c r="F14" s="28"/>
      <c r="G14" s="28"/>
      <c r="H14" s="29" t="e">
        <f>I9+I13</f>
        <v>#VALUE!</v>
      </c>
      <c r="I14" s="29"/>
    </row>
    <row r="16" spans="2:10" x14ac:dyDescent="0.25">
      <c r="H16" s="15"/>
      <c r="I16" s="2"/>
      <c r="J16" s="15"/>
    </row>
    <row r="17" spans="8:10" x14ac:dyDescent="0.25">
      <c r="H17" s="15"/>
      <c r="I17" s="2"/>
      <c r="J17" s="15"/>
    </row>
    <row r="18" spans="8:10" x14ac:dyDescent="0.25">
      <c r="H18" s="15"/>
      <c r="I18" s="15"/>
      <c r="J18" s="15"/>
    </row>
    <row r="19" spans="8:10" x14ac:dyDescent="0.25">
      <c r="H19" s="15"/>
      <c r="I19" s="15"/>
      <c r="J19" s="15"/>
    </row>
  </sheetData>
  <sheetProtection algorithmName="SHA-512" hashValue="G/rKd1w13eTvm0YkCMcwgucN+eSL2ZFbe8u05oOY8WRJkSAyatPdB4n4bcjNoGUeHG5Y9NYoZ7Mg+ZMTS7TsTg==" saltValue="Ir0O+jg/+DT+PZK4EeVqTA==" spinCount="100000" sheet="1" objects="1" scenarios="1"/>
  <mergeCells count="9">
    <mergeCell ref="B13:F13"/>
    <mergeCell ref="B14:G14"/>
    <mergeCell ref="H14:I14"/>
    <mergeCell ref="B10:I10"/>
    <mergeCell ref="B2:I2"/>
    <mergeCell ref="B4:I4"/>
    <mergeCell ref="H5:H8"/>
    <mergeCell ref="B9:F9"/>
    <mergeCell ref="H11:H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5E5E-E5DB-4D5D-97E4-4DBB0677E6B8}">
  <dimension ref="A1:H60"/>
  <sheetViews>
    <sheetView workbookViewId="0">
      <pane xSplit="12" ySplit="16" topLeftCell="M17" activePane="bottomRight" state="frozen"/>
      <selection pane="topRight" activeCell="M1" sqref="M1"/>
      <selection pane="bottomLeft" activeCell="A17" sqref="A17"/>
      <selection pane="bottomRight" activeCell="C12" sqref="C12"/>
    </sheetView>
  </sheetViews>
  <sheetFormatPr defaultRowHeight="15" x14ac:dyDescent="0.25"/>
  <cols>
    <col min="2" max="2" width="12.28515625" bestFit="1" customWidth="1"/>
    <col min="3" max="3" width="12.28515625" customWidth="1"/>
    <col min="4" max="4" width="14.28515625" bestFit="1" customWidth="1"/>
    <col min="5" max="5" width="12.28515625" bestFit="1" customWidth="1"/>
    <col min="6" max="6" width="10.5703125" customWidth="1"/>
    <col min="7" max="8" width="14.85546875" bestFit="1" customWidth="1"/>
  </cols>
  <sheetData>
    <row r="1" spans="1:8" ht="15.75" customHeight="1" thickBot="1" x14ac:dyDescent="0.3">
      <c r="A1" s="39" t="s">
        <v>22</v>
      </c>
      <c r="B1" s="42" t="s">
        <v>23</v>
      </c>
      <c r="C1" s="43"/>
      <c r="D1" s="43"/>
      <c r="E1" s="43"/>
      <c r="F1" s="43"/>
      <c r="G1" s="43"/>
      <c r="H1" s="44"/>
    </row>
    <row r="2" spans="1:8" ht="15.75" thickBot="1" x14ac:dyDescent="0.3">
      <c r="A2" s="40"/>
      <c r="B2" s="42" t="s">
        <v>24</v>
      </c>
      <c r="C2" s="43"/>
      <c r="D2" s="43"/>
      <c r="E2" s="43"/>
      <c r="F2" s="44"/>
      <c r="G2" s="42" t="s">
        <v>25</v>
      </c>
      <c r="H2" s="44"/>
    </row>
    <row r="3" spans="1:8" ht="15.75" thickBot="1" x14ac:dyDescent="0.3">
      <c r="A3" s="40"/>
      <c r="B3" s="42" t="s">
        <v>26</v>
      </c>
      <c r="C3" s="44"/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spans="1:8" ht="25.5" x14ac:dyDescent="0.25">
      <c r="A4" s="40"/>
      <c r="B4" s="47" t="s">
        <v>32</v>
      </c>
      <c r="C4" s="48"/>
      <c r="D4" s="45" t="s">
        <v>32</v>
      </c>
      <c r="E4" s="45" t="s">
        <v>32</v>
      </c>
      <c r="F4" s="45" t="s">
        <v>32</v>
      </c>
      <c r="G4" s="4" t="s">
        <v>33</v>
      </c>
      <c r="H4" s="4" t="s">
        <v>33</v>
      </c>
    </row>
    <row r="5" spans="1:8" ht="26.25" thickBot="1" x14ac:dyDescent="0.3">
      <c r="A5" s="41"/>
      <c r="B5" s="49"/>
      <c r="C5" s="50"/>
      <c r="D5" s="46"/>
      <c r="E5" s="46"/>
      <c r="F5" s="46"/>
      <c r="G5" s="5" t="s">
        <v>34</v>
      </c>
      <c r="H5" s="5" t="s">
        <v>34</v>
      </c>
    </row>
    <row r="6" spans="1:8" ht="15.75" thickBot="1" x14ac:dyDescent="0.3">
      <c r="A6" s="6" t="s">
        <v>35</v>
      </c>
      <c r="B6" s="13">
        <v>1</v>
      </c>
      <c r="C6" s="13">
        <v>0.1</v>
      </c>
      <c r="D6" s="13">
        <v>1</v>
      </c>
      <c r="E6" s="13">
        <v>1</v>
      </c>
      <c r="F6" s="13">
        <v>1</v>
      </c>
      <c r="G6" s="13">
        <v>1</v>
      </c>
      <c r="H6" s="13">
        <v>1</v>
      </c>
    </row>
    <row r="7" spans="1:8" ht="15.75" thickBot="1" x14ac:dyDescent="0.3">
      <c r="A7" s="7" t="s">
        <v>36</v>
      </c>
      <c r="B7" s="8">
        <v>40000</v>
      </c>
      <c r="C7" s="8">
        <f>SUM(B7)*10%</f>
        <v>4000</v>
      </c>
      <c r="D7" s="8">
        <v>46405</v>
      </c>
      <c r="E7" s="8">
        <v>43832</v>
      </c>
      <c r="F7" s="8">
        <v>4000</v>
      </c>
      <c r="G7" s="9">
        <v>182400</v>
      </c>
      <c r="H7" s="9">
        <v>182400</v>
      </c>
    </row>
    <row r="8" spans="1:8" ht="15.75" thickBot="1" x14ac:dyDescent="0.3">
      <c r="A8" s="7" t="s">
        <v>37</v>
      </c>
      <c r="B8" s="8">
        <v>25000</v>
      </c>
      <c r="C8" s="8">
        <f t="shared" ref="C8:C59" si="0">SUM(B8)*10%</f>
        <v>2500</v>
      </c>
      <c r="D8" s="8">
        <v>47000</v>
      </c>
      <c r="E8" s="8">
        <v>45000</v>
      </c>
      <c r="F8" s="8">
        <v>2250</v>
      </c>
      <c r="G8" s="9">
        <v>19000</v>
      </c>
      <c r="H8" s="9">
        <v>13680</v>
      </c>
    </row>
    <row r="9" spans="1:8" ht="15.75" thickBot="1" x14ac:dyDescent="0.3">
      <c r="A9" s="7" t="s">
        <v>38</v>
      </c>
      <c r="B9" s="8">
        <v>10000</v>
      </c>
      <c r="C9" s="8">
        <f t="shared" si="0"/>
        <v>1000</v>
      </c>
      <c r="D9" s="8">
        <v>20000</v>
      </c>
      <c r="E9" s="8">
        <v>10000</v>
      </c>
      <c r="F9" s="10">
        <v>500</v>
      </c>
      <c r="G9" s="9">
        <v>15200</v>
      </c>
      <c r="H9" s="9">
        <v>15200</v>
      </c>
    </row>
    <row r="10" spans="1:8" ht="15.75" thickBot="1" x14ac:dyDescent="0.3">
      <c r="A10" s="7" t="s">
        <v>39</v>
      </c>
      <c r="B10" s="8">
        <v>2000</v>
      </c>
      <c r="C10" s="8">
        <f t="shared" si="0"/>
        <v>200</v>
      </c>
      <c r="D10" s="8">
        <v>13500</v>
      </c>
      <c r="E10" s="10">
        <v>0</v>
      </c>
      <c r="F10" s="10">
        <v>0</v>
      </c>
      <c r="G10" s="9">
        <v>0</v>
      </c>
      <c r="H10" s="9">
        <v>0</v>
      </c>
    </row>
    <row r="11" spans="1:8" ht="15.75" thickBot="1" x14ac:dyDescent="0.3">
      <c r="A11" s="7" t="s">
        <v>40</v>
      </c>
      <c r="B11" s="8">
        <v>23800</v>
      </c>
      <c r="C11" s="8">
        <f t="shared" si="0"/>
        <v>2380</v>
      </c>
      <c r="D11" s="8">
        <v>600000</v>
      </c>
      <c r="E11" s="8">
        <v>894600</v>
      </c>
      <c r="F11" s="8">
        <v>44730</v>
      </c>
      <c r="G11" s="9">
        <v>3465600</v>
      </c>
      <c r="H11" s="9">
        <v>3465600</v>
      </c>
    </row>
    <row r="12" spans="1:8" ht="15.75" thickBot="1" x14ac:dyDescent="0.3">
      <c r="A12" s="7" t="s">
        <v>41</v>
      </c>
      <c r="B12" s="8">
        <v>6000</v>
      </c>
      <c r="C12" s="8">
        <f t="shared" si="0"/>
        <v>600</v>
      </c>
      <c r="D12" s="8">
        <v>56210</v>
      </c>
      <c r="E12" s="8">
        <v>7000</v>
      </c>
      <c r="F12" s="10">
        <v>350</v>
      </c>
      <c r="G12" s="9">
        <v>152000</v>
      </c>
      <c r="H12" s="9">
        <v>64086.64</v>
      </c>
    </row>
    <row r="13" spans="1:8" ht="15.75" thickBot="1" x14ac:dyDescent="0.3">
      <c r="A13" s="7" t="s">
        <v>42</v>
      </c>
      <c r="B13" s="8">
        <v>16000</v>
      </c>
      <c r="C13" s="8">
        <f t="shared" si="0"/>
        <v>1600</v>
      </c>
      <c r="D13" s="8">
        <v>116000</v>
      </c>
      <c r="E13" s="8">
        <v>30000</v>
      </c>
      <c r="F13" s="8">
        <v>1500</v>
      </c>
      <c r="G13" s="9">
        <v>45600</v>
      </c>
      <c r="H13" s="9">
        <v>76000</v>
      </c>
    </row>
    <row r="14" spans="1:8" ht="15.75" thickBot="1" x14ac:dyDescent="0.3">
      <c r="A14" s="7" t="s">
        <v>43</v>
      </c>
      <c r="B14" s="8">
        <v>100000</v>
      </c>
      <c r="C14" s="8">
        <f t="shared" si="0"/>
        <v>10000</v>
      </c>
      <c r="D14" s="8">
        <v>210000</v>
      </c>
      <c r="E14" s="8">
        <v>70000</v>
      </c>
      <c r="F14" s="8">
        <v>3500</v>
      </c>
      <c r="G14" s="9">
        <v>197600</v>
      </c>
      <c r="H14" s="9">
        <v>319200</v>
      </c>
    </row>
    <row r="15" spans="1:8" ht="15.75" thickBot="1" x14ac:dyDescent="0.3">
      <c r="A15" s="7" t="s">
        <v>44</v>
      </c>
      <c r="B15" s="8">
        <v>2000</v>
      </c>
      <c r="C15" s="8">
        <f t="shared" si="0"/>
        <v>200</v>
      </c>
      <c r="D15" s="8">
        <v>9881</v>
      </c>
      <c r="E15" s="10">
        <v>0</v>
      </c>
      <c r="F15" s="10">
        <v>0</v>
      </c>
      <c r="G15" s="9">
        <v>0</v>
      </c>
      <c r="H15" s="9">
        <v>0</v>
      </c>
    </row>
    <row r="16" spans="1:8" ht="15.75" thickBot="1" x14ac:dyDescent="0.3">
      <c r="A16" s="7" t="s">
        <v>45</v>
      </c>
      <c r="B16" s="8">
        <v>2000</v>
      </c>
      <c r="C16" s="8">
        <f t="shared" si="0"/>
        <v>200</v>
      </c>
      <c r="D16" s="8">
        <v>10800</v>
      </c>
      <c r="E16" s="10">
        <v>0</v>
      </c>
      <c r="F16" s="10">
        <v>0</v>
      </c>
      <c r="G16" s="9">
        <v>0</v>
      </c>
      <c r="H16" s="9">
        <v>0</v>
      </c>
    </row>
    <row r="17" spans="1:8" ht="15.75" thickBot="1" x14ac:dyDescent="0.3">
      <c r="A17" s="7" t="s">
        <v>46</v>
      </c>
      <c r="B17" s="8">
        <v>4000</v>
      </c>
      <c r="C17" s="8">
        <f t="shared" si="0"/>
        <v>400</v>
      </c>
      <c r="D17" s="8">
        <v>18456</v>
      </c>
      <c r="E17" s="8">
        <v>1690</v>
      </c>
      <c r="F17" s="10">
        <v>84</v>
      </c>
      <c r="G17" s="9">
        <v>20968.759999999998</v>
      </c>
      <c r="H17" s="9">
        <v>32606.49</v>
      </c>
    </row>
    <row r="18" spans="1:8" ht="15.75" thickBot="1" x14ac:dyDescent="0.3">
      <c r="A18" s="7" t="s">
        <v>47</v>
      </c>
      <c r="B18" s="8">
        <v>4000</v>
      </c>
      <c r="C18" s="8">
        <f t="shared" si="0"/>
        <v>400</v>
      </c>
      <c r="D18" s="8">
        <v>10000</v>
      </c>
      <c r="E18" s="10">
        <v>0</v>
      </c>
      <c r="F18" s="10">
        <v>0</v>
      </c>
      <c r="G18" s="9">
        <v>7600</v>
      </c>
      <c r="H18" s="9">
        <v>11400</v>
      </c>
    </row>
    <row r="19" spans="1:8" ht="15.75" thickBot="1" x14ac:dyDescent="0.3">
      <c r="A19" s="7" t="s">
        <v>48</v>
      </c>
      <c r="B19" s="8">
        <v>20000</v>
      </c>
      <c r="C19" s="8">
        <f t="shared" si="0"/>
        <v>2000</v>
      </c>
      <c r="D19" s="8">
        <v>470000</v>
      </c>
      <c r="E19" s="8">
        <v>86084</v>
      </c>
      <c r="F19" s="8">
        <v>4304</v>
      </c>
      <c r="G19" s="9">
        <v>144235.07999999999</v>
      </c>
      <c r="H19" s="9">
        <v>240893.4</v>
      </c>
    </row>
    <row r="20" spans="1:8" ht="15.75" thickBot="1" x14ac:dyDescent="0.3">
      <c r="A20" s="7" t="s">
        <v>49</v>
      </c>
      <c r="B20" s="8">
        <v>20000</v>
      </c>
      <c r="C20" s="8">
        <f t="shared" si="0"/>
        <v>2000</v>
      </c>
      <c r="D20" s="8">
        <v>270000</v>
      </c>
      <c r="E20" s="8">
        <v>70000</v>
      </c>
      <c r="F20" s="8">
        <v>2000</v>
      </c>
      <c r="G20" s="9">
        <v>542697</v>
      </c>
      <c r="H20" s="9">
        <v>787341</v>
      </c>
    </row>
    <row r="21" spans="1:8" ht="15.75" thickBot="1" x14ac:dyDescent="0.3">
      <c r="A21" s="7" t="s">
        <v>50</v>
      </c>
      <c r="B21" s="8">
        <v>80000</v>
      </c>
      <c r="C21" s="8">
        <f t="shared" si="0"/>
        <v>8000</v>
      </c>
      <c r="D21" s="8">
        <v>180000</v>
      </c>
      <c r="E21" s="8">
        <v>213558</v>
      </c>
      <c r="F21" s="8">
        <v>10678</v>
      </c>
      <c r="G21" s="9">
        <v>456000</v>
      </c>
      <c r="H21" s="9">
        <v>608000</v>
      </c>
    </row>
    <row r="22" spans="1:8" ht="15.75" thickBot="1" x14ac:dyDescent="0.3">
      <c r="A22" s="7" t="s">
        <v>51</v>
      </c>
      <c r="B22" s="8">
        <v>4550</v>
      </c>
      <c r="C22" s="8">
        <f t="shared" si="0"/>
        <v>455</v>
      </c>
      <c r="D22" s="8">
        <v>6500</v>
      </c>
      <c r="E22" s="10">
        <v>0</v>
      </c>
      <c r="F22" s="10">
        <v>0</v>
      </c>
      <c r="G22" s="9">
        <v>0</v>
      </c>
      <c r="H22" s="9">
        <v>0</v>
      </c>
    </row>
    <row r="23" spans="1:8" ht="15.75" thickBot="1" x14ac:dyDescent="0.3">
      <c r="A23" s="7" t="s">
        <v>52</v>
      </c>
      <c r="B23" s="8">
        <v>31400</v>
      </c>
      <c r="C23" s="8">
        <f t="shared" si="0"/>
        <v>3140</v>
      </c>
      <c r="D23" s="8">
        <v>372000</v>
      </c>
      <c r="E23" s="8">
        <v>97300</v>
      </c>
      <c r="F23" s="8">
        <v>4865</v>
      </c>
      <c r="G23" s="9">
        <v>573244.94999999995</v>
      </c>
      <c r="H23" s="9">
        <v>1178000</v>
      </c>
    </row>
    <row r="24" spans="1:8" ht="15.75" thickBot="1" x14ac:dyDescent="0.3">
      <c r="A24" s="7" t="s">
        <v>53</v>
      </c>
      <c r="B24" s="8">
        <v>2000</v>
      </c>
      <c r="C24" s="8">
        <f t="shared" si="0"/>
        <v>200</v>
      </c>
      <c r="D24" s="8">
        <v>5008</v>
      </c>
      <c r="E24" s="10">
        <v>0</v>
      </c>
      <c r="F24" s="10">
        <v>0</v>
      </c>
      <c r="G24" s="9">
        <v>0</v>
      </c>
      <c r="H24" s="9">
        <v>0</v>
      </c>
    </row>
    <row r="25" spans="1:8" ht="15.75" thickBot="1" x14ac:dyDescent="0.3">
      <c r="A25" s="7" t="s">
        <v>54</v>
      </c>
      <c r="B25" s="8">
        <v>16000</v>
      </c>
      <c r="C25" s="8">
        <f t="shared" si="0"/>
        <v>1600</v>
      </c>
      <c r="D25" s="8">
        <v>51048</v>
      </c>
      <c r="E25" s="8">
        <v>12422</v>
      </c>
      <c r="F25" s="10">
        <v>700</v>
      </c>
      <c r="G25" s="9">
        <v>0</v>
      </c>
      <c r="H25" s="9">
        <v>0</v>
      </c>
    </row>
    <row r="26" spans="1:8" ht="15.75" thickBot="1" x14ac:dyDescent="0.3">
      <c r="A26" s="7" t="s">
        <v>55</v>
      </c>
      <c r="B26" s="8">
        <v>3500</v>
      </c>
      <c r="C26" s="8">
        <f t="shared" si="0"/>
        <v>350</v>
      </c>
      <c r="D26" s="8">
        <v>6500</v>
      </c>
      <c r="E26" s="8">
        <v>6500</v>
      </c>
      <c r="F26" s="10">
        <v>0</v>
      </c>
      <c r="G26" s="9">
        <v>7600</v>
      </c>
      <c r="H26" s="9">
        <v>7600</v>
      </c>
    </row>
    <row r="27" spans="1:8" ht="15.75" thickBot="1" x14ac:dyDescent="0.3">
      <c r="A27" s="7" t="s">
        <v>56</v>
      </c>
      <c r="B27" s="8">
        <v>2000000</v>
      </c>
      <c r="C27" s="8">
        <f t="shared" si="0"/>
        <v>200000</v>
      </c>
      <c r="D27" s="8">
        <v>3200000</v>
      </c>
      <c r="E27" s="8">
        <v>981608</v>
      </c>
      <c r="F27" s="8">
        <v>50000</v>
      </c>
      <c r="G27" s="9">
        <v>3800000</v>
      </c>
      <c r="H27" s="9">
        <v>2280000</v>
      </c>
    </row>
    <row r="28" spans="1:8" ht="15.75" thickBot="1" x14ac:dyDescent="0.3">
      <c r="A28" s="7" t="s">
        <v>57</v>
      </c>
      <c r="B28" s="8">
        <v>12000</v>
      </c>
      <c r="C28" s="8">
        <f t="shared" si="0"/>
        <v>1200</v>
      </c>
      <c r="D28" s="8">
        <v>68000</v>
      </c>
      <c r="E28" s="8">
        <v>126000</v>
      </c>
      <c r="F28" s="8">
        <v>6300</v>
      </c>
      <c r="G28" s="9">
        <v>152000</v>
      </c>
      <c r="H28" s="9">
        <v>304000</v>
      </c>
    </row>
    <row r="29" spans="1:8" ht="15.75" thickBot="1" x14ac:dyDescent="0.3">
      <c r="A29" s="7" t="s">
        <v>58</v>
      </c>
      <c r="B29" s="8">
        <v>12000</v>
      </c>
      <c r="C29" s="8">
        <f t="shared" si="0"/>
        <v>1200</v>
      </c>
      <c r="D29" s="8">
        <v>41128</v>
      </c>
      <c r="E29" s="10">
        <v>0</v>
      </c>
      <c r="F29" s="10">
        <v>0</v>
      </c>
      <c r="G29" s="9">
        <v>62320</v>
      </c>
      <c r="H29" s="9">
        <v>60800</v>
      </c>
    </row>
    <row r="30" spans="1:8" ht="15.75" thickBot="1" x14ac:dyDescent="0.3">
      <c r="A30" s="7" t="s">
        <v>59</v>
      </c>
      <c r="B30" s="8">
        <v>8803675.1999999993</v>
      </c>
      <c r="C30" s="8">
        <f t="shared" si="0"/>
        <v>880367.52</v>
      </c>
      <c r="D30" s="8">
        <v>11444777.76</v>
      </c>
      <c r="E30" s="8">
        <v>3686770</v>
      </c>
      <c r="F30" s="8">
        <v>184338</v>
      </c>
      <c r="G30" s="9">
        <v>13841798.68</v>
      </c>
      <c r="H30" s="9">
        <v>38922313.200000003</v>
      </c>
    </row>
    <row r="31" spans="1:8" ht="15.75" thickBot="1" x14ac:dyDescent="0.3">
      <c r="A31" s="7" t="s">
        <v>60</v>
      </c>
      <c r="B31" s="8">
        <v>201600</v>
      </c>
      <c r="C31" s="8">
        <f t="shared" si="0"/>
        <v>20160</v>
      </c>
      <c r="D31" s="8">
        <v>720000</v>
      </c>
      <c r="E31" s="8">
        <v>1500000</v>
      </c>
      <c r="F31" s="8">
        <v>75000</v>
      </c>
      <c r="G31" s="9">
        <v>1658016</v>
      </c>
      <c r="H31" s="9">
        <v>3317032.16</v>
      </c>
    </row>
    <row r="32" spans="1:8" ht="15.75" thickBot="1" x14ac:dyDescent="0.3">
      <c r="A32" s="7" t="s">
        <v>61</v>
      </c>
      <c r="B32" s="8">
        <v>3600</v>
      </c>
      <c r="C32" s="8">
        <f t="shared" si="0"/>
        <v>360</v>
      </c>
      <c r="D32" s="8">
        <v>15000</v>
      </c>
      <c r="E32" s="8">
        <v>15600</v>
      </c>
      <c r="F32" s="8">
        <v>1000</v>
      </c>
      <c r="G32" s="9">
        <v>57000</v>
      </c>
      <c r="H32" s="9">
        <v>79800</v>
      </c>
    </row>
    <row r="33" spans="1:8" ht="15.75" thickBot="1" x14ac:dyDescent="0.3">
      <c r="A33" s="7" t="s">
        <v>62</v>
      </c>
      <c r="B33" s="8">
        <v>2000</v>
      </c>
      <c r="C33" s="8">
        <f t="shared" si="0"/>
        <v>200</v>
      </c>
      <c r="D33" s="8">
        <v>12000</v>
      </c>
      <c r="E33" s="8">
        <v>3000</v>
      </c>
      <c r="F33" s="10">
        <v>0</v>
      </c>
      <c r="G33" s="9">
        <v>0</v>
      </c>
      <c r="H33" s="9">
        <v>0</v>
      </c>
    </row>
    <row r="34" spans="1:8" ht="15.75" thickBot="1" x14ac:dyDescent="0.3">
      <c r="A34" s="7" t="s">
        <v>63</v>
      </c>
      <c r="B34" s="8">
        <v>20000</v>
      </c>
      <c r="C34" s="8">
        <f t="shared" si="0"/>
        <v>2000</v>
      </c>
      <c r="D34" s="8">
        <v>300000</v>
      </c>
      <c r="E34" s="8">
        <v>50730</v>
      </c>
      <c r="F34" s="8">
        <v>2537</v>
      </c>
      <c r="G34" s="9">
        <v>22800</v>
      </c>
      <c r="H34" s="9">
        <v>11400</v>
      </c>
    </row>
    <row r="35" spans="1:8" ht="15.75" thickBot="1" x14ac:dyDescent="0.3">
      <c r="A35" s="7" t="s">
        <v>64</v>
      </c>
      <c r="B35" s="8">
        <v>16000</v>
      </c>
      <c r="C35" s="8">
        <f t="shared" si="0"/>
        <v>1600</v>
      </c>
      <c r="D35" s="8">
        <v>56808</v>
      </c>
      <c r="E35" s="8">
        <v>1500</v>
      </c>
      <c r="F35" s="10">
        <v>75</v>
      </c>
      <c r="G35" s="9">
        <v>38000</v>
      </c>
      <c r="H35" s="9">
        <v>27999.59</v>
      </c>
    </row>
    <row r="36" spans="1:8" ht="15.75" thickBot="1" x14ac:dyDescent="0.3">
      <c r="A36" s="7" t="s">
        <v>65</v>
      </c>
      <c r="B36" s="8">
        <v>88474</v>
      </c>
      <c r="C36" s="8">
        <f t="shared" si="0"/>
        <v>8847.4</v>
      </c>
      <c r="D36" s="8">
        <v>123864</v>
      </c>
      <c r="E36" s="8">
        <v>1600</v>
      </c>
      <c r="F36" s="10">
        <v>160</v>
      </c>
      <c r="G36" s="9">
        <v>7600</v>
      </c>
      <c r="H36" s="9">
        <v>22800</v>
      </c>
    </row>
    <row r="37" spans="1:8" ht="15.75" thickBot="1" x14ac:dyDescent="0.3">
      <c r="A37" s="7" t="s">
        <v>66</v>
      </c>
      <c r="B37" s="8">
        <v>9360</v>
      </c>
      <c r="C37" s="8">
        <f t="shared" si="0"/>
        <v>936</v>
      </c>
      <c r="D37" s="8">
        <v>28140</v>
      </c>
      <c r="E37" s="10">
        <v>0</v>
      </c>
      <c r="F37" s="10">
        <v>0</v>
      </c>
      <c r="G37" s="9">
        <v>5700</v>
      </c>
      <c r="H37" s="9">
        <v>5700</v>
      </c>
    </row>
    <row r="38" spans="1:8" ht="15.75" thickBot="1" x14ac:dyDescent="0.3">
      <c r="A38" s="7" t="s">
        <v>67</v>
      </c>
      <c r="B38" s="8">
        <v>25000</v>
      </c>
      <c r="C38" s="8">
        <f t="shared" si="0"/>
        <v>2500</v>
      </c>
      <c r="D38" s="8">
        <v>80000</v>
      </c>
      <c r="E38" s="10">
        <v>0</v>
      </c>
      <c r="F38" s="10">
        <v>0</v>
      </c>
      <c r="G38" s="9">
        <v>0</v>
      </c>
      <c r="H38" s="9">
        <v>0</v>
      </c>
    </row>
    <row r="39" spans="1:8" ht="15.75" thickBot="1" x14ac:dyDescent="0.3">
      <c r="A39" s="7" t="s">
        <v>68</v>
      </c>
      <c r="B39" s="8">
        <v>2500</v>
      </c>
      <c r="C39" s="8">
        <f t="shared" si="0"/>
        <v>250</v>
      </c>
      <c r="D39" s="8">
        <v>8000</v>
      </c>
      <c r="E39" s="10">
        <v>0</v>
      </c>
      <c r="F39" s="10">
        <v>0</v>
      </c>
      <c r="G39" s="9">
        <v>13680</v>
      </c>
      <c r="H39" s="9">
        <v>15200</v>
      </c>
    </row>
    <row r="40" spans="1:8" ht="15.75" thickBot="1" x14ac:dyDescent="0.3">
      <c r="A40" s="7" t="s">
        <v>69</v>
      </c>
      <c r="B40" s="8">
        <v>20000</v>
      </c>
      <c r="C40" s="8">
        <f t="shared" si="0"/>
        <v>2000</v>
      </c>
      <c r="D40" s="8">
        <v>151505</v>
      </c>
      <c r="E40" s="8">
        <v>20000</v>
      </c>
      <c r="F40" s="8">
        <v>1200</v>
      </c>
      <c r="G40" s="9">
        <v>7600</v>
      </c>
      <c r="H40" s="9">
        <v>7600</v>
      </c>
    </row>
    <row r="41" spans="1:8" ht="15.75" thickBot="1" x14ac:dyDescent="0.3">
      <c r="A41" s="7" t="s">
        <v>70</v>
      </c>
      <c r="B41" s="8">
        <v>6000</v>
      </c>
      <c r="C41" s="8">
        <f t="shared" si="0"/>
        <v>600</v>
      </c>
      <c r="D41" s="8">
        <v>35500</v>
      </c>
      <c r="E41" s="8">
        <v>26000</v>
      </c>
      <c r="F41" s="8">
        <v>1300</v>
      </c>
      <c r="G41" s="9">
        <v>11400</v>
      </c>
      <c r="H41" s="9">
        <v>34200</v>
      </c>
    </row>
    <row r="42" spans="1:8" ht="15.75" thickBot="1" x14ac:dyDescent="0.3">
      <c r="A42" s="7" t="s">
        <v>71</v>
      </c>
      <c r="B42" s="8">
        <v>8000</v>
      </c>
      <c r="C42" s="8">
        <f t="shared" si="0"/>
        <v>800</v>
      </c>
      <c r="D42" s="8">
        <v>16000</v>
      </c>
      <c r="E42" s="8">
        <v>1000</v>
      </c>
      <c r="F42" s="10">
        <v>0</v>
      </c>
      <c r="G42" s="9">
        <v>0</v>
      </c>
      <c r="H42" s="9">
        <v>0</v>
      </c>
    </row>
    <row r="43" spans="1:8" ht="15.75" thickBot="1" x14ac:dyDescent="0.3">
      <c r="A43" s="7" t="s">
        <v>72</v>
      </c>
      <c r="B43" s="8">
        <v>16000</v>
      </c>
      <c r="C43" s="8">
        <f t="shared" si="0"/>
        <v>1600</v>
      </c>
      <c r="D43" s="8">
        <v>39000</v>
      </c>
      <c r="E43" s="8">
        <v>8000</v>
      </c>
      <c r="F43" s="10">
        <v>400</v>
      </c>
      <c r="G43" s="9">
        <v>19000</v>
      </c>
      <c r="H43" s="9">
        <v>45600</v>
      </c>
    </row>
    <row r="44" spans="1:8" ht="15.75" thickBot="1" x14ac:dyDescent="0.3">
      <c r="A44" s="7" t="s">
        <v>73</v>
      </c>
      <c r="B44" s="8">
        <v>16000</v>
      </c>
      <c r="C44" s="8">
        <f t="shared" si="0"/>
        <v>1600</v>
      </c>
      <c r="D44" s="8">
        <v>62289</v>
      </c>
      <c r="E44" s="8">
        <v>145414</v>
      </c>
      <c r="F44" s="8">
        <v>20727.7</v>
      </c>
      <c r="G44" s="9">
        <v>213629.92</v>
      </c>
      <c r="H44" s="9">
        <v>402103.08</v>
      </c>
    </row>
    <row r="45" spans="1:8" ht="15.75" thickBot="1" x14ac:dyDescent="0.3">
      <c r="A45" s="7" t="s">
        <v>74</v>
      </c>
      <c r="B45" s="8">
        <v>15000</v>
      </c>
      <c r="C45" s="8">
        <f t="shared" si="0"/>
        <v>1500</v>
      </c>
      <c r="D45" s="8">
        <v>70000</v>
      </c>
      <c r="E45" s="8">
        <v>30000</v>
      </c>
      <c r="F45" s="10">
        <v>0</v>
      </c>
      <c r="G45" s="9">
        <v>0</v>
      </c>
      <c r="H45" s="9">
        <v>0</v>
      </c>
    </row>
    <row r="46" spans="1:8" ht="15.75" thickBot="1" x14ac:dyDescent="0.3">
      <c r="A46" s="7" t="s">
        <v>75</v>
      </c>
      <c r="B46" s="8">
        <v>18000</v>
      </c>
      <c r="C46" s="8">
        <f t="shared" si="0"/>
        <v>1800</v>
      </c>
      <c r="D46" s="8">
        <v>40946</v>
      </c>
      <c r="E46" s="8">
        <v>6000</v>
      </c>
      <c r="F46" s="10">
        <v>300</v>
      </c>
      <c r="G46" s="9">
        <v>182400</v>
      </c>
      <c r="H46" s="9">
        <v>319200</v>
      </c>
    </row>
    <row r="47" spans="1:8" ht="15.75" thickBot="1" x14ac:dyDescent="0.3">
      <c r="A47" s="7" t="s">
        <v>76</v>
      </c>
      <c r="B47" s="8">
        <v>30000</v>
      </c>
      <c r="C47" s="8">
        <f t="shared" si="0"/>
        <v>3000</v>
      </c>
      <c r="D47" s="8">
        <v>200000</v>
      </c>
      <c r="E47" s="8">
        <v>50000</v>
      </c>
      <c r="F47" s="8">
        <v>2500</v>
      </c>
      <c r="G47" s="9">
        <v>0</v>
      </c>
      <c r="H47" s="9">
        <v>0</v>
      </c>
    </row>
    <row r="48" spans="1:8" ht="15.75" thickBot="1" x14ac:dyDescent="0.3">
      <c r="A48" s="7" t="s">
        <v>77</v>
      </c>
      <c r="B48" s="8">
        <v>3330</v>
      </c>
      <c r="C48" s="8">
        <f t="shared" si="0"/>
        <v>333</v>
      </c>
      <c r="D48" s="8">
        <v>21750</v>
      </c>
      <c r="E48" s="10">
        <v>0</v>
      </c>
      <c r="F48" s="10">
        <v>0</v>
      </c>
      <c r="G48" s="9">
        <v>0</v>
      </c>
      <c r="H48" s="9">
        <v>0</v>
      </c>
    </row>
    <row r="49" spans="1:8" ht="15.75" thickBot="1" x14ac:dyDescent="0.3">
      <c r="A49" s="7" t="s">
        <v>78</v>
      </c>
      <c r="B49" s="8">
        <v>70000</v>
      </c>
      <c r="C49" s="8">
        <f t="shared" si="0"/>
        <v>7000</v>
      </c>
      <c r="D49" s="8">
        <v>972000</v>
      </c>
      <c r="E49" s="8">
        <v>892809</v>
      </c>
      <c r="F49" s="8">
        <v>44640</v>
      </c>
      <c r="G49" s="9">
        <v>1067587.28</v>
      </c>
      <c r="H49" s="9">
        <v>3148535.74</v>
      </c>
    </row>
    <row r="50" spans="1:8" ht="15.75" thickBot="1" x14ac:dyDescent="0.3">
      <c r="A50" s="7" t="s">
        <v>79</v>
      </c>
      <c r="B50" s="8">
        <v>4000</v>
      </c>
      <c r="C50" s="8">
        <f t="shared" si="0"/>
        <v>400</v>
      </c>
      <c r="D50" s="8">
        <v>16000</v>
      </c>
      <c r="E50" s="10">
        <v>0</v>
      </c>
      <c r="F50" s="10">
        <v>0</v>
      </c>
      <c r="G50" s="9">
        <v>0</v>
      </c>
      <c r="H50" s="9">
        <v>0</v>
      </c>
    </row>
    <row r="51" spans="1:8" ht="15.75" thickBot="1" x14ac:dyDescent="0.3">
      <c r="A51" s="7" t="s">
        <v>80</v>
      </c>
      <c r="B51" s="8">
        <v>7200</v>
      </c>
      <c r="C51" s="8">
        <f t="shared" si="0"/>
        <v>720</v>
      </c>
      <c r="D51" s="8">
        <v>16800</v>
      </c>
      <c r="E51" s="8">
        <v>2000</v>
      </c>
      <c r="F51" s="10">
        <v>500</v>
      </c>
      <c r="G51" s="9">
        <v>0</v>
      </c>
      <c r="H51" s="9">
        <v>0</v>
      </c>
    </row>
    <row r="52" spans="1:8" ht="15.75" thickBot="1" x14ac:dyDescent="0.3">
      <c r="A52" s="7" t="s">
        <v>81</v>
      </c>
      <c r="B52" s="8">
        <v>50000</v>
      </c>
      <c r="C52" s="8">
        <f t="shared" si="0"/>
        <v>5000</v>
      </c>
      <c r="D52" s="8">
        <v>120000</v>
      </c>
      <c r="E52" s="8">
        <v>20000</v>
      </c>
      <c r="F52" s="8">
        <v>1000</v>
      </c>
      <c r="G52" s="9">
        <v>76000</v>
      </c>
      <c r="H52" s="9">
        <v>76000</v>
      </c>
    </row>
    <row r="53" spans="1:8" ht="15.75" thickBot="1" x14ac:dyDescent="0.3">
      <c r="A53" s="7" t="s">
        <v>82</v>
      </c>
      <c r="B53" s="8">
        <v>89284</v>
      </c>
      <c r="C53" s="8">
        <f t="shared" si="0"/>
        <v>8928.4</v>
      </c>
      <c r="D53" s="8">
        <v>501711</v>
      </c>
      <c r="E53" s="8">
        <v>744288</v>
      </c>
      <c r="F53" s="8">
        <v>37215</v>
      </c>
      <c r="G53" s="9">
        <v>3619807.8</v>
      </c>
      <c r="H53" s="9">
        <v>1908860.84</v>
      </c>
    </row>
    <row r="54" spans="1:8" ht="15.75" thickBot="1" x14ac:dyDescent="0.3">
      <c r="A54" s="7" t="s">
        <v>83</v>
      </c>
      <c r="B54" s="8">
        <v>16000</v>
      </c>
      <c r="C54" s="8">
        <f t="shared" si="0"/>
        <v>1600</v>
      </c>
      <c r="D54" s="8">
        <v>27229</v>
      </c>
      <c r="E54" s="8">
        <v>20000</v>
      </c>
      <c r="F54" s="8">
        <v>1000</v>
      </c>
      <c r="G54" s="9">
        <v>195832.24</v>
      </c>
      <c r="H54" s="9">
        <v>117518.65</v>
      </c>
    </row>
    <row r="55" spans="1:8" ht="15.75" thickBot="1" x14ac:dyDescent="0.3">
      <c r="A55" s="7" t="s">
        <v>84</v>
      </c>
      <c r="B55" s="8">
        <v>20000</v>
      </c>
      <c r="C55" s="8">
        <f t="shared" si="0"/>
        <v>2000</v>
      </c>
      <c r="D55" s="8">
        <v>170000</v>
      </c>
      <c r="E55" s="8">
        <v>40000</v>
      </c>
      <c r="F55" s="8">
        <v>2000</v>
      </c>
      <c r="G55" s="9">
        <v>216263.32</v>
      </c>
      <c r="H55" s="9">
        <v>182400</v>
      </c>
    </row>
    <row r="56" spans="1:8" ht="15.75" thickBot="1" x14ac:dyDescent="0.3">
      <c r="A56" s="7" t="s">
        <v>85</v>
      </c>
      <c r="B56" s="8">
        <v>40000</v>
      </c>
      <c r="C56" s="8">
        <f t="shared" si="0"/>
        <v>4000</v>
      </c>
      <c r="D56" s="8">
        <v>50000</v>
      </c>
      <c r="E56" s="8">
        <v>50000</v>
      </c>
      <c r="F56" s="8">
        <v>10000</v>
      </c>
      <c r="G56" s="9">
        <v>76000</v>
      </c>
      <c r="H56" s="9">
        <v>152000</v>
      </c>
    </row>
    <row r="57" spans="1:8" ht="15.75" thickBot="1" x14ac:dyDescent="0.3">
      <c r="A57" s="7" t="s">
        <v>86</v>
      </c>
      <c r="B57" s="8">
        <v>16000</v>
      </c>
      <c r="C57" s="8">
        <f t="shared" si="0"/>
        <v>1600</v>
      </c>
      <c r="D57" s="8">
        <v>49317</v>
      </c>
      <c r="E57" s="8">
        <v>2608</v>
      </c>
      <c r="F57" s="10">
        <v>900</v>
      </c>
      <c r="G57" s="9">
        <v>36225.4</v>
      </c>
      <c r="H57" s="9">
        <v>35708.93</v>
      </c>
    </row>
    <row r="58" spans="1:8" ht="15.75" thickBot="1" x14ac:dyDescent="0.3">
      <c r="A58" s="7" t="s">
        <v>87</v>
      </c>
      <c r="B58" s="8">
        <v>10000</v>
      </c>
      <c r="C58" s="8">
        <f t="shared" si="0"/>
        <v>1000</v>
      </c>
      <c r="D58" s="8">
        <v>42000</v>
      </c>
      <c r="E58" s="8">
        <v>12480</v>
      </c>
      <c r="F58" s="10">
        <v>624</v>
      </c>
      <c r="G58" s="9">
        <v>0</v>
      </c>
      <c r="H58" s="9">
        <v>0</v>
      </c>
    </row>
    <row r="59" spans="1:8" ht="15.75" thickBot="1" x14ac:dyDescent="0.3">
      <c r="A59" s="7" t="s">
        <v>88</v>
      </c>
      <c r="B59" s="8">
        <v>17400</v>
      </c>
      <c r="C59" s="8">
        <f t="shared" si="0"/>
        <v>1740</v>
      </c>
      <c r="D59" s="8">
        <v>22620</v>
      </c>
      <c r="E59" s="10">
        <v>0</v>
      </c>
      <c r="F59" s="10">
        <v>0</v>
      </c>
      <c r="G59" s="9">
        <v>0</v>
      </c>
      <c r="H59" s="9">
        <v>0</v>
      </c>
    </row>
    <row r="60" spans="1:8" ht="15.75" thickBot="1" x14ac:dyDescent="0.3">
      <c r="A60" s="7" t="s">
        <v>89</v>
      </c>
      <c r="B60" s="11">
        <v>12080673.199999999</v>
      </c>
      <c r="C60" s="11">
        <v>12080673.199999999</v>
      </c>
      <c r="D60" s="11">
        <v>21241692.760000002</v>
      </c>
      <c r="E60" s="11">
        <v>10025393</v>
      </c>
      <c r="F60" s="11">
        <v>523177.7</v>
      </c>
      <c r="G60" s="12">
        <v>31210406.43</v>
      </c>
      <c r="H60" s="12">
        <v>58478779.710000001</v>
      </c>
    </row>
  </sheetData>
  <autoFilter ref="A6:H60" xr:uid="{449D5E5E-E5DB-4D5D-97E4-4DBB0677E6B8}"/>
  <mergeCells count="9">
    <mergeCell ref="A1:A5"/>
    <mergeCell ref="B1:H1"/>
    <mergeCell ref="B2:F2"/>
    <mergeCell ref="G2:H2"/>
    <mergeCell ref="D4:D5"/>
    <mergeCell ref="E4:E5"/>
    <mergeCell ref="F4:F5"/>
    <mergeCell ref="B3:C3"/>
    <mergeCell ref="B4: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Utilização da ARP nº 001-2025</vt:lpstr>
      <vt:lpstr>Quant. por Órgão</vt:lpstr>
    </vt:vector>
  </TitlesOfParts>
  <Company>Secretaria de Estado de Gestao e Recursos Humanos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Jailton Bezerra Pina</dc:creator>
  <cp:lastModifiedBy>Jailton Bezerra Pina</cp:lastModifiedBy>
  <cp:lastPrinted>2025-12-04T18:45:07Z</cp:lastPrinted>
  <dcterms:created xsi:type="dcterms:W3CDTF">2025-12-04T18:30:04Z</dcterms:created>
  <dcterms:modified xsi:type="dcterms:W3CDTF">2026-01-05T17:32:29Z</dcterms:modified>
</cp:coreProperties>
</file>