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105" windowWidth="5295" windowHeight="9975" activeTab="0"/>
  </bookViews>
  <sheets>
    <sheet name="Carimbos - Lote 1" sheetId="1" r:id="rId1"/>
  </sheets>
  <definedNames>
    <definedName name="_xlfn.STDEV.P" hidden="1">#NAME?</definedName>
    <definedName name="_xlnm.Print_Area" localSheetId="0">'Carimbos - Lote 1'!$A$1:$AB$30</definedName>
    <definedName name="_xlnm.Print_Titles" localSheetId="0">'Carimbos - Lote 1'!$A:$C,'Carimbos - Lote 1'!$7:$8</definedName>
  </definedNames>
  <calcPr fullCalcOnLoad="1"/>
</workbook>
</file>

<file path=xl/sharedStrings.xml><?xml version="1.0" encoding="utf-8"?>
<sst xmlns="http://schemas.openxmlformats.org/spreadsheetml/2006/main" count="123" uniqueCount="60">
  <si>
    <t>Código</t>
  </si>
  <si>
    <t>Descrição</t>
  </si>
  <si>
    <t>Unidade</t>
  </si>
  <si>
    <t>Item</t>
  </si>
  <si>
    <t>LT 001</t>
  </si>
  <si>
    <t>Lote</t>
  </si>
  <si>
    <t>Qtde</t>
  </si>
  <si>
    <t>MÍN</t>
  </si>
  <si>
    <t>MÉD</t>
  </si>
  <si>
    <t>MÁX</t>
  </si>
  <si>
    <t>Qtde Preços</t>
  </si>
  <si>
    <t>VALOR DEFINIDO</t>
  </si>
  <si>
    <t>CRITÉRIO UTILIZADO</t>
  </si>
  <si>
    <t>GOVERNO DO ESTADO DO ESPÍRITO SANTO</t>
  </si>
  <si>
    <t>Empresas em Potencial</t>
  </si>
  <si>
    <t>Preço Referencial</t>
  </si>
  <si>
    <t xml:space="preserve">Preço Referência </t>
  </si>
  <si>
    <t>LEGENDA</t>
  </si>
  <si>
    <t>Valor Definido</t>
  </si>
  <si>
    <t>Preços que não foram utilizados. Fora do Desvio Padrão.</t>
  </si>
  <si>
    <t>Ata 016/2015</t>
  </si>
  <si>
    <t>MENOR PREÇO</t>
  </si>
  <si>
    <t>OUTROS ÓRGÃOS</t>
  </si>
  <si>
    <t>Valores Pesquisados</t>
  </si>
  <si>
    <t>Valores Utilizados</t>
  </si>
  <si>
    <t>N</t>
  </si>
  <si>
    <t>CONFECCAO DE CARIMBO DE MADEIRA ENVERNIZADO
RETANGULAR, COM PLACA DE TEXTO NAS MEDIDAS 10MM X 50MM</t>
  </si>
  <si>
    <t>unidade</t>
  </si>
  <si>
    <t>CONFECCAO DE CARIMBO DE MADEIRA ENVERNIZADO
RETANGULAR, COM PLACA DE TEXTO NAS MEDIDAS 15MM X 50MM.</t>
  </si>
  <si>
    <t>CONFECCAO DE CARIMBO DE MADEIRA ENVERNIZADO
RETANGULAR, COM PLACA DE TEXTO NAS MEDIDAS 20MM X 40MM.</t>
  </si>
  <si>
    <t>CONFECCAO DE CARIMBO DE MADEIRA ENVERNIZADO
RETANGULAR, COM PLACA DE TEXTO NAS MEDIDAS 20MM X 70MM.</t>
  </si>
  <si>
    <t>CONFECCAO DE CARIMBO DE MADEIRA ENVERNIZADO
RETANGULAR, COM PLACA DE TEXTO NAS MEDIDAS 30MM X 55MM.</t>
  </si>
  <si>
    <t>CONFECCAO DE CARIMBO DE MADEIRA ENVERNIZADO
RETANGULAR, COM PLACA DE TEXTO NAS MEDIDAS 40MM X 80MM.</t>
  </si>
  <si>
    <t>CONFECCAO DE CARIMBO DE MADEIRA ENVERNIZADO
RETANGULAR, COM PLACA DE TEXTO NAS MEDIDAS 45MM X 60MM.</t>
  </si>
  <si>
    <t>CONFECCAO DE CARIMBO DE MADEIRA ENVERNIZADO
RETANGULAR, COM PLACA DE TEXTO NAS MEDIDAS 55MM X 80MM.</t>
  </si>
  <si>
    <t>CONFECCAO DE CARIMBO DE MADEIRA ENVERNIZADO
RETANGULAR, COM PLACA DE TEXTO NAS MEDIDAS 55MM X 110MM.</t>
  </si>
  <si>
    <t>CONFECCAO DE CARIMBO DE MADEIRA ENVERNIZADO REDONDO, COM PLACA DE TEXTO NA MEDIDA 40MM DE DIAMETRO.</t>
  </si>
  <si>
    <t>CONFECCAO DE PLACA DE TEXTO, NAS MEDIDAS 38MM X 14MM, COM ADESIVO PARA AFIXACAO EM CARIMBO DO TIPO AUTOMATICO.</t>
  </si>
  <si>
    <t>CONFECCAO DE PLACA DE TEXTO, NAS MEDIDAS 47MM X 18M, COM ADESIVO PARA AFIXACAO EM CARIMBO DO TIPO AUTOMATICO.</t>
  </si>
  <si>
    <t>CONFECCAO DE PLACA DE TEXTO, NAS MEDIDAS 58MM X 22MM, COM ADESIVO PARA AFIXACAO EM CARIMBO DO TIPO AUTOMATICO</t>
  </si>
  <si>
    <t>CONFECCAO DE PLACA DE TEXTO, NAS MEDIDAS 75MM X 38M, COM ADESIVO PARA AFIXACAO EM CARIMBO DO TIPO AUTOMATICO</t>
  </si>
  <si>
    <t xml:space="preserve">CONFECCAO DE PLACA DE TEXTO, NA MEDIDA DE 40MM DE
DIAMETRO, COM ADESIVO PARA AFIXACAO EM CARIMBO DO TIPO AUTOMATICO. </t>
  </si>
  <si>
    <t>CONFECCAO DE PLACA DE TEXTO, NAS MEDIDAS 56MM X 33M E COM OS CORTES NECESSARIOS PARA ENCAIXE, COM ADESIVO PARA AFIXACAO EM CARIMBO DO TIPO NUMERADOR PROFISSIONAL.</t>
  </si>
  <si>
    <t>Di Casteli</t>
  </si>
  <si>
    <t>IEMA</t>
  </si>
  <si>
    <t>PGE</t>
  </si>
  <si>
    <t>SRSCI</t>
  </si>
  <si>
    <r>
      <t xml:space="preserve">SECRETARIA DE ESTADO DE </t>
    </r>
    <r>
      <rPr>
        <sz val="9.5"/>
        <color indexed="10"/>
        <rFont val="Arial"/>
        <family val="2"/>
      </rPr>
      <t>XXXXXXX</t>
    </r>
  </si>
  <si>
    <r>
      <t xml:space="preserve">GERÊNCIA DE </t>
    </r>
    <r>
      <rPr>
        <sz val="9.5"/>
        <color indexed="10"/>
        <rFont val="Arial"/>
        <family val="2"/>
      </rPr>
      <t>XXXXXX</t>
    </r>
  </si>
  <si>
    <r>
      <t xml:space="preserve">MAPA COMPARATIVO DE PREÇOS
</t>
    </r>
    <r>
      <rPr>
        <sz val="9.5"/>
        <color indexed="10"/>
        <rFont val="Arial"/>
        <family val="2"/>
      </rPr>
      <t>Confecção de carimbo e aquisição de material</t>
    </r>
  </si>
  <si>
    <t>Cálculo desvio padrão</t>
  </si>
  <si>
    <t>Chaveiro da terra</t>
  </si>
  <si>
    <t>Palácio das chaves</t>
  </si>
  <si>
    <t>Banco NP</t>
  </si>
  <si>
    <t>Desvio padrão</t>
  </si>
  <si>
    <t>Media</t>
  </si>
  <si>
    <t xml:space="preserve">Mínimo desvio </t>
  </si>
  <si>
    <t xml:space="preserve">Máximo desvio </t>
  </si>
  <si>
    <r>
      <t xml:space="preserve">Ata
</t>
    </r>
    <r>
      <rPr>
        <b/>
        <sz val="9"/>
        <color indexed="10"/>
        <rFont val="Arial"/>
        <family val="2"/>
      </rPr>
      <t>SEGER</t>
    </r>
  </si>
  <si>
    <t>Contrato SEGER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</si>
</sst>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.0"/>
    <numFmt numFmtId="178" formatCode="_(* #,##0.000_);_(* \(#,##0.000\);_(* &quot;-&quot;??_);_(@_)"/>
    <numFmt numFmtId="179" formatCode="_(&quot;R$ &quot;* #,##0.000_);_(&quot;R$ &quot;* \(#,##0.000\);_(&quot;R$ &quot;* &quot;-&quot;??_);_(@_)"/>
    <numFmt numFmtId="180" formatCode="_(* #,##0.0_);_(* \(#,##0.0\);_(* &quot;-&quot;??_);_(@_)"/>
    <numFmt numFmtId="181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9.5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indexed="12"/>
      <name val="Calibri"/>
      <family val="2"/>
    </font>
    <font>
      <b/>
      <sz val="9"/>
      <name val="Calibri"/>
      <family val="2"/>
    </font>
    <font>
      <sz val="9"/>
      <color indexed="8"/>
      <name val="Arial"/>
      <family val="2"/>
    </font>
    <font>
      <sz val="9.5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Calibri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 tint="0.04998999834060669"/>
      <name val="Arial"/>
      <family val="2"/>
    </font>
    <font>
      <b/>
      <sz val="9"/>
      <color theme="1"/>
      <name val="Calibri"/>
      <family val="2"/>
    </font>
    <font>
      <b/>
      <sz val="9"/>
      <color rgb="FF0000CC"/>
      <name val="Calibri"/>
      <family val="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6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7" fillId="21" borderId="5" applyNumberFormat="0" applyAlignment="0" applyProtection="0"/>
    <xf numFmtId="169" fontId="3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35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 vertical="center"/>
      <protection/>
    </xf>
    <xf numFmtId="3" fontId="0" fillId="33" borderId="0" xfId="0" applyNumberForma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3" fontId="55" fillId="34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3" fontId="2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3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10" borderId="10" xfId="0" applyFont="1" applyFill="1" applyBorder="1" applyAlignment="1" applyProtection="1">
      <alignment vertical="center" wrapText="1"/>
      <protection/>
    </xf>
    <xf numFmtId="0" fontId="5" fillId="9" borderId="10" xfId="0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1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3" fontId="0" fillId="33" borderId="0" xfId="0" applyNumberFormat="1" applyFill="1" applyBorder="1" applyAlignment="1" applyProtection="1">
      <alignment horizontal="center" vertical="center"/>
      <protection/>
    </xf>
    <xf numFmtId="3" fontId="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171" fontId="0" fillId="33" borderId="0" xfId="67" applyFont="1" applyFill="1" applyAlignment="1" applyProtection="1">
      <alignment vertical="center"/>
      <protection/>
    </xf>
    <xf numFmtId="171" fontId="6" fillId="33" borderId="0" xfId="67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171" fontId="0" fillId="33" borderId="0" xfId="67" applyFont="1" applyFill="1" applyBorder="1" applyAlignment="1" applyProtection="1">
      <alignment horizontal="center" vertical="center" wrapText="1"/>
      <protection/>
    </xf>
    <xf numFmtId="3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170" fontId="0" fillId="33" borderId="0" xfId="49" applyFont="1" applyFill="1" applyAlignment="1" applyProtection="1">
      <alignment horizontal="center" vertical="center"/>
      <protection/>
    </xf>
    <xf numFmtId="171" fontId="55" fillId="10" borderId="10" xfId="67" applyFont="1" applyFill="1" applyBorder="1" applyAlignment="1">
      <alignment horizontal="center" vertical="center" wrapText="1"/>
    </xf>
    <xf numFmtId="171" fontId="0" fillId="10" borderId="10" xfId="67" applyFont="1" applyFill="1" applyBorder="1" applyAlignment="1" applyProtection="1">
      <alignment horizontal="center" vertical="center"/>
      <protection/>
    </xf>
    <xf numFmtId="171" fontId="0" fillId="35" borderId="10" xfId="67" applyFont="1" applyFill="1" applyBorder="1" applyAlignment="1" applyProtection="1">
      <alignment horizontal="center" vertical="center"/>
      <protection/>
    </xf>
    <xf numFmtId="2" fontId="56" fillId="36" borderId="10" xfId="67" applyNumberFormat="1" applyFont="1" applyFill="1" applyBorder="1" applyAlignment="1" applyProtection="1">
      <alignment horizontal="center" vertical="center"/>
      <protection/>
    </xf>
    <xf numFmtId="1" fontId="56" fillId="36" borderId="10" xfId="67" applyNumberFormat="1" applyFont="1" applyFill="1" applyBorder="1" applyAlignment="1" applyProtection="1">
      <alignment horizontal="center" vertical="center"/>
      <protection/>
    </xf>
    <xf numFmtId="171" fontId="57" fillId="33" borderId="10" xfId="67" applyFont="1" applyFill="1" applyBorder="1" applyAlignment="1" applyProtection="1">
      <alignment horizontal="center" vertical="center"/>
      <protection/>
    </xf>
    <xf numFmtId="171" fontId="56" fillId="9" borderId="10" xfId="67" applyFont="1" applyFill="1" applyBorder="1" applyAlignment="1" applyProtection="1">
      <alignment horizontal="center" vertical="center"/>
      <protection/>
    </xf>
    <xf numFmtId="171" fontId="56" fillId="9" borderId="10" xfId="67" applyFont="1" applyFill="1" applyBorder="1" applyAlignment="1">
      <alignment horizontal="center" vertical="center" wrapText="1"/>
    </xf>
    <xf numFmtId="171" fontId="56" fillId="33" borderId="10" xfId="67" applyFont="1" applyFill="1" applyBorder="1" applyAlignment="1">
      <alignment horizontal="center" vertical="center" wrapText="1"/>
    </xf>
    <xf numFmtId="171" fontId="0" fillId="33" borderId="10" xfId="67" applyFont="1" applyFill="1" applyBorder="1" applyAlignment="1">
      <alignment horizontal="center" vertical="center" wrapText="1"/>
    </xf>
    <xf numFmtId="171" fontId="0" fillId="33" borderId="10" xfId="67" applyFont="1" applyFill="1" applyBorder="1" applyAlignment="1" applyProtection="1">
      <alignment horizontal="center" vertical="center"/>
      <protection/>
    </xf>
    <xf numFmtId="170" fontId="0" fillId="33" borderId="10" xfId="49" applyFont="1" applyFill="1" applyBorder="1" applyAlignment="1" applyProtection="1">
      <alignment horizontal="center" vertical="center"/>
      <protection/>
    </xf>
    <xf numFmtId="43" fontId="0" fillId="33" borderId="10" xfId="0" applyNumberFormat="1" applyFont="1" applyFill="1" applyBorder="1" applyAlignment="1" applyProtection="1">
      <alignment horizontal="center" vertical="center"/>
      <protection/>
    </xf>
    <xf numFmtId="171" fontId="57" fillId="9" borderId="10" xfId="67" applyFont="1" applyFill="1" applyBorder="1" applyAlignment="1" applyProtection="1">
      <alignment horizontal="center" vertical="center"/>
      <protection/>
    </xf>
    <xf numFmtId="170" fontId="0" fillId="33" borderId="0" xfId="49" applyFont="1" applyFill="1" applyAlignment="1" applyProtection="1">
      <alignment/>
      <protection/>
    </xf>
    <xf numFmtId="1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170" fontId="0" fillId="33" borderId="0" xfId="49" applyFont="1" applyFill="1" applyBorder="1" applyAlignment="1" applyProtection="1">
      <alignment/>
      <protection/>
    </xf>
    <xf numFmtId="1" fontId="0" fillId="33" borderId="0" xfId="0" applyNumberFormat="1" applyFont="1" applyFill="1" applyBorder="1" applyAlignment="1" applyProtection="1">
      <alignment/>
      <protection/>
    </xf>
    <xf numFmtId="170" fontId="0" fillId="33" borderId="0" xfId="49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58" fillId="37" borderId="10" xfId="0" applyFont="1" applyFill="1" applyBorder="1" applyAlignment="1">
      <alignment horizontal="center" vertical="center" wrapText="1"/>
    </xf>
    <xf numFmtId="170" fontId="58" fillId="38" borderId="10" xfId="49" applyFont="1" applyFill="1" applyBorder="1" applyAlignment="1">
      <alignment horizontal="center" vertical="center" wrapText="1"/>
    </xf>
    <xf numFmtId="170" fontId="58" fillId="39" borderId="10" xfId="49" applyFont="1" applyFill="1" applyBorder="1" applyAlignment="1">
      <alignment horizontal="center" vertical="center" wrapText="1"/>
    </xf>
    <xf numFmtId="170" fontId="58" fillId="35" borderId="10" xfId="49" applyFont="1" applyFill="1" applyBorder="1" applyAlignment="1">
      <alignment horizontal="center" vertical="center" wrapText="1"/>
    </xf>
    <xf numFmtId="1" fontId="58" fillId="35" borderId="11" xfId="0" applyNumberFormat="1" applyFont="1" applyFill="1" applyBorder="1" applyAlignment="1">
      <alignment horizontal="center" vertical="center" wrapText="1"/>
    </xf>
    <xf numFmtId="170" fontId="58" fillId="37" borderId="10" xfId="49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 horizontal="center" vertical="center" wrapText="1"/>
    </xf>
    <xf numFmtId="1" fontId="55" fillId="34" borderId="10" xfId="0" applyNumberFormat="1" applyFont="1" applyFill="1" applyBorder="1" applyAlignment="1">
      <alignment horizontal="center" vertical="justify" wrapText="1"/>
    </xf>
    <xf numFmtId="0" fontId="60" fillId="34" borderId="10" xfId="0" applyFont="1" applyFill="1" applyBorder="1" applyAlignment="1">
      <alignment horizontal="justify" vertical="justify" wrapText="1"/>
    </xf>
    <xf numFmtId="43" fontId="2" fillId="33" borderId="0" xfId="0" applyNumberFormat="1" applyFont="1" applyFill="1" applyAlignment="1" applyProtection="1">
      <alignment/>
      <protection/>
    </xf>
    <xf numFmtId="43" fontId="0" fillId="33" borderId="0" xfId="0" applyNumberFormat="1" applyFill="1" applyAlignment="1" applyProtection="1">
      <alignment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33" borderId="13" xfId="0" applyNumberFormat="1" applyFont="1" applyFill="1" applyBorder="1" applyAlignment="1" applyProtection="1">
      <alignment horizontal="center" vertical="center"/>
      <protection/>
    </xf>
    <xf numFmtId="1" fontId="0" fillId="33" borderId="1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1" fontId="6" fillId="33" borderId="0" xfId="0" applyNumberFormat="1" applyFont="1" applyFill="1" applyBorder="1" applyAlignment="1" applyProtection="1">
      <alignment horizontal="right"/>
      <protection/>
    </xf>
    <xf numFmtId="170" fontId="0" fillId="33" borderId="0" xfId="49" applyFont="1" applyFill="1" applyBorder="1" applyAlignment="1" applyProtection="1">
      <alignment horizontal="center" vertical="center"/>
      <protection/>
    </xf>
    <xf numFmtId="170" fontId="0" fillId="33" borderId="0" xfId="49" applyFont="1" applyFill="1" applyBorder="1" applyAlignment="1" applyProtection="1">
      <alignment horizontal="center"/>
      <protection/>
    </xf>
    <xf numFmtId="170" fontId="0" fillId="33" borderId="12" xfId="49" applyFont="1" applyFill="1" applyBorder="1" applyAlignment="1" applyProtection="1">
      <alignment horizontal="center" vertical="center"/>
      <protection/>
    </xf>
    <xf numFmtId="170" fontId="0" fillId="33" borderId="13" xfId="49" applyFont="1" applyFill="1" applyBorder="1" applyAlignment="1" applyProtection="1">
      <alignment horizontal="center" vertical="center"/>
      <protection/>
    </xf>
    <xf numFmtId="170" fontId="0" fillId="33" borderId="14" xfId="49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justify" vertical="center" wrapText="1"/>
      <protection/>
    </xf>
    <xf numFmtId="0" fontId="5" fillId="33" borderId="12" xfId="0" applyFont="1" applyFill="1" applyBorder="1" applyAlignment="1" applyProtection="1">
      <alignment horizontal="justify" vertical="center" wrapText="1"/>
      <protection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171" fontId="4" fillId="40" borderId="10" xfId="67" applyFont="1" applyFill="1" applyBorder="1" applyAlignment="1" applyProtection="1">
      <alignment horizontal="center" vertical="center" wrapText="1"/>
      <protection/>
    </xf>
    <xf numFmtId="171" fontId="4" fillId="40" borderId="12" xfId="67" applyFont="1" applyFill="1" applyBorder="1" applyAlignment="1" applyProtection="1">
      <alignment horizontal="center" vertical="center" wrapText="1"/>
      <protection/>
    </xf>
    <xf numFmtId="171" fontId="4" fillId="40" borderId="13" xfId="67" applyFont="1" applyFill="1" applyBorder="1" applyAlignment="1" applyProtection="1">
      <alignment horizontal="center" vertical="center" wrapText="1"/>
      <protection/>
    </xf>
    <xf numFmtId="171" fontId="4" fillId="40" borderId="14" xfId="67" applyFont="1" applyFill="1" applyBorder="1" applyAlignment="1" applyProtection="1">
      <alignment horizontal="center" vertical="center" wrapText="1"/>
      <protection/>
    </xf>
    <xf numFmtId="0" fontId="4" fillId="40" borderId="12" xfId="0" applyFont="1" applyFill="1" applyBorder="1" applyAlignment="1" applyProtection="1">
      <alignment horizontal="center" vertical="center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0" borderId="14" xfId="0" applyFont="1" applyFill="1" applyBorder="1" applyAlignment="1" applyProtection="1">
      <alignment horizontal="center" vertical="center"/>
      <protection/>
    </xf>
    <xf numFmtId="0" fontId="61" fillId="40" borderId="10" xfId="0" applyFont="1" applyFill="1" applyBorder="1" applyAlignment="1" applyProtection="1">
      <alignment horizontal="center" vertical="center" wrapText="1"/>
      <protection/>
    </xf>
    <xf numFmtId="0" fontId="62" fillId="37" borderId="10" xfId="0" applyFont="1" applyFill="1" applyBorder="1" applyAlignment="1">
      <alignment horizontal="center" vertical="center" wrapText="1"/>
    </xf>
    <xf numFmtId="170" fontId="34" fillId="40" borderId="10" xfId="49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3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rmal 2 2" xfId="53"/>
    <cellStyle name="Normal 3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152400</xdr:rowOff>
    </xdr:from>
    <xdr:to>
      <xdr:col>1</xdr:col>
      <xdr:colOff>9525</xdr:colOff>
      <xdr:row>4</xdr:row>
      <xdr:rowOff>0</xdr:rowOff>
    </xdr:to>
    <xdr:pic>
      <xdr:nvPicPr>
        <xdr:cNvPr id="1" name="Picture 1" descr="Brasão 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="90" zoomScaleNormal="90" zoomScaleSheetLayoutView="87" zoomScalePageLayoutView="0" workbookViewId="0" topLeftCell="A1">
      <pane xSplit="3" ySplit="8" topLeftCell="D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M13" sqref="M13"/>
    </sheetView>
  </sheetViews>
  <sheetFormatPr defaultColWidth="9.140625" defaultRowHeight="12.75"/>
  <cols>
    <col min="1" max="1" width="6.421875" style="6" customWidth="1"/>
    <col min="2" max="2" width="8.00390625" style="1" bestFit="1" customWidth="1"/>
    <col min="3" max="3" width="53.57421875" style="2" customWidth="1"/>
    <col min="4" max="4" width="8.8515625" style="6" customWidth="1"/>
    <col min="5" max="5" width="7.140625" style="4" customWidth="1"/>
    <col min="6" max="6" width="8.7109375" style="5" customWidth="1"/>
    <col min="7" max="7" width="10.28125" style="5" customWidth="1"/>
    <col min="8" max="8" width="10.57421875" style="35" customWidth="1"/>
    <col min="9" max="11" width="8.7109375" style="50" bestFit="1" customWidth="1"/>
    <col min="12" max="12" width="7.7109375" style="51" customWidth="1"/>
    <col min="13" max="14" width="6.7109375" style="51" customWidth="1"/>
    <col min="15" max="15" width="6.140625" style="51" bestFit="1" customWidth="1"/>
    <col min="16" max="16" width="9.421875" style="35" customWidth="1"/>
    <col min="17" max="17" width="8.57421875" style="52" customWidth="1"/>
    <col min="18" max="18" width="6.57421875" style="52" customWidth="1"/>
    <col min="19" max="19" width="7.140625" style="52" customWidth="1"/>
    <col min="20" max="20" width="6.57421875" style="52" customWidth="1"/>
    <col min="21" max="23" width="8.00390625" style="50" customWidth="1"/>
    <col min="24" max="24" width="10.7109375" style="53" customWidth="1"/>
    <col min="25" max="27" width="10.7109375" style="54" bestFit="1" customWidth="1"/>
    <col min="28" max="28" width="8.00390625" style="54" bestFit="1" customWidth="1"/>
    <col min="29" max="29" width="13.8515625" style="1" customWidth="1"/>
    <col min="30" max="16384" width="9.140625" style="1" customWidth="1"/>
  </cols>
  <sheetData>
    <row r="1" spans="2:28" s="9" customFormat="1" ht="12.75">
      <c r="B1" s="10"/>
      <c r="C1" s="11"/>
      <c r="D1" s="12"/>
      <c r="E1" s="12"/>
      <c r="F1" s="12"/>
      <c r="G1" s="12"/>
      <c r="H1" s="27"/>
      <c r="I1" s="27"/>
      <c r="J1" s="27"/>
      <c r="K1" s="27"/>
      <c r="L1" s="28"/>
      <c r="M1" s="28"/>
      <c r="N1" s="28"/>
      <c r="O1" s="28"/>
      <c r="P1" s="28"/>
      <c r="Q1" s="29"/>
      <c r="R1" s="29"/>
      <c r="S1" s="29"/>
      <c r="T1" s="29"/>
      <c r="U1" s="29"/>
      <c r="V1" s="29"/>
      <c r="W1" s="29"/>
      <c r="X1" s="28"/>
      <c r="Y1" s="28"/>
      <c r="Z1" s="28"/>
      <c r="AA1" s="28"/>
      <c r="AB1" s="28"/>
    </row>
    <row r="2" spans="2:28" s="9" customFormat="1" ht="14.25" customHeight="1">
      <c r="B2" s="85" t="s">
        <v>13</v>
      </c>
      <c r="C2" s="85"/>
      <c r="D2" s="14"/>
      <c r="E2" s="14"/>
      <c r="F2" s="14"/>
      <c r="G2" s="14"/>
      <c r="H2" s="22"/>
      <c r="I2" s="22"/>
      <c r="J2" s="22"/>
      <c r="K2" s="22"/>
      <c r="L2" s="22"/>
      <c r="M2" s="22"/>
      <c r="N2" s="22"/>
      <c r="O2" s="22"/>
      <c r="P2" s="22"/>
      <c r="Q2" s="30"/>
      <c r="R2" s="30"/>
      <c r="S2" s="30"/>
      <c r="T2" s="30"/>
      <c r="U2" s="30"/>
      <c r="V2" s="30"/>
      <c r="W2" s="30"/>
      <c r="X2" s="28"/>
      <c r="Y2" s="28"/>
      <c r="Z2" s="28"/>
      <c r="AA2" s="28"/>
      <c r="AB2" s="28"/>
    </row>
    <row r="3" spans="2:28" s="9" customFormat="1" ht="14.25" customHeight="1">
      <c r="B3" s="86" t="s">
        <v>47</v>
      </c>
      <c r="C3" s="86"/>
      <c r="D3" s="15"/>
      <c r="E3" s="15"/>
      <c r="F3" s="15"/>
      <c r="G3" s="15"/>
      <c r="H3" s="31"/>
      <c r="I3" s="22"/>
      <c r="J3" s="31"/>
      <c r="K3" s="31"/>
      <c r="L3" s="31"/>
      <c r="M3" s="31"/>
      <c r="N3" s="31"/>
      <c r="O3" s="31"/>
      <c r="P3" s="31"/>
      <c r="Q3" s="32"/>
      <c r="R3" s="32"/>
      <c r="S3" s="32"/>
      <c r="T3" s="32"/>
      <c r="U3" s="32"/>
      <c r="V3" s="32"/>
      <c r="W3" s="32"/>
      <c r="X3" s="28"/>
      <c r="Y3" s="28"/>
      <c r="Z3" s="28"/>
      <c r="AA3" s="28"/>
      <c r="AB3" s="28"/>
    </row>
    <row r="4" spans="2:28" s="9" customFormat="1" ht="14.25" customHeight="1">
      <c r="B4" s="86" t="s">
        <v>48</v>
      </c>
      <c r="C4" s="86"/>
      <c r="D4" s="15"/>
      <c r="E4" s="15"/>
      <c r="F4" s="15"/>
      <c r="G4" s="15"/>
      <c r="H4" s="31"/>
      <c r="I4" s="22"/>
      <c r="J4" s="31"/>
      <c r="K4" s="31"/>
      <c r="L4" s="31"/>
      <c r="M4" s="31"/>
      <c r="N4" s="31"/>
      <c r="O4" s="31"/>
      <c r="P4" s="31"/>
      <c r="Q4" s="32"/>
      <c r="R4" s="32"/>
      <c r="S4" s="32"/>
      <c r="T4" s="32"/>
      <c r="U4" s="32"/>
      <c r="V4" s="32"/>
      <c r="W4" s="32"/>
      <c r="X4" s="28"/>
      <c r="Y4" s="28"/>
      <c r="Z4" s="28"/>
      <c r="AA4" s="28"/>
      <c r="AB4" s="28"/>
    </row>
    <row r="5" spans="2:28" s="9" customFormat="1" ht="14.25" customHeight="1">
      <c r="B5" s="17"/>
      <c r="C5" s="17"/>
      <c r="D5" s="15"/>
      <c r="E5" s="15"/>
      <c r="F5" s="15"/>
      <c r="G5" s="15"/>
      <c r="H5" s="31"/>
      <c r="I5" s="22"/>
      <c r="J5" s="31"/>
      <c r="K5" s="31"/>
      <c r="L5" s="31"/>
      <c r="M5" s="31"/>
      <c r="N5" s="31"/>
      <c r="O5" s="31"/>
      <c r="P5" s="31"/>
      <c r="Q5" s="32"/>
      <c r="R5" s="32"/>
      <c r="S5" s="32"/>
      <c r="T5" s="32"/>
      <c r="U5" s="32"/>
      <c r="V5" s="32"/>
      <c r="W5" s="32"/>
      <c r="X5" s="28"/>
      <c r="Y5" s="28"/>
      <c r="Z5" s="28"/>
      <c r="AA5" s="28"/>
      <c r="AB5" s="28"/>
    </row>
    <row r="6" spans="1:28" s="9" customFormat="1" ht="20.25" customHeight="1">
      <c r="A6" s="13"/>
      <c r="B6" s="83" t="s">
        <v>49</v>
      </c>
      <c r="C6" s="83"/>
      <c r="D6" s="16"/>
      <c r="E6" s="16"/>
      <c r="F6" s="16"/>
      <c r="G6" s="16"/>
      <c r="H6" s="33"/>
      <c r="I6" s="33"/>
      <c r="J6" s="33"/>
      <c r="K6" s="33"/>
      <c r="L6" s="34"/>
      <c r="M6" s="34"/>
      <c r="N6" s="34"/>
      <c r="O6" s="34"/>
      <c r="P6" s="3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9:28" ht="39" customHeight="1">
      <c r="I7" s="80" t="s">
        <v>24</v>
      </c>
      <c r="J7" s="81"/>
      <c r="K7" s="82"/>
      <c r="L7" s="73" t="s">
        <v>23</v>
      </c>
      <c r="M7" s="74"/>
      <c r="N7" s="74"/>
      <c r="O7" s="75"/>
      <c r="P7" s="100" t="s">
        <v>15</v>
      </c>
      <c r="Q7" s="91" t="s">
        <v>58</v>
      </c>
      <c r="R7" s="92" t="s">
        <v>22</v>
      </c>
      <c r="S7" s="93"/>
      <c r="T7" s="94"/>
      <c r="U7" s="92" t="s">
        <v>14</v>
      </c>
      <c r="V7" s="93"/>
      <c r="W7" s="94"/>
      <c r="X7" s="98" t="s">
        <v>59</v>
      </c>
      <c r="Y7" s="95" t="s">
        <v>50</v>
      </c>
      <c r="Z7" s="96"/>
      <c r="AA7" s="96"/>
      <c r="AB7" s="97"/>
    </row>
    <row r="8" spans="1:28" s="90" customFormat="1" ht="36">
      <c r="A8" s="61" t="s">
        <v>3</v>
      </c>
      <c r="B8" s="61" t="s">
        <v>0</v>
      </c>
      <c r="C8" s="61" t="s">
        <v>1</v>
      </c>
      <c r="D8" s="61" t="s">
        <v>2</v>
      </c>
      <c r="E8" s="61" t="s">
        <v>5</v>
      </c>
      <c r="F8" s="61" t="s">
        <v>6</v>
      </c>
      <c r="G8" s="61" t="s">
        <v>12</v>
      </c>
      <c r="H8" s="62" t="s">
        <v>11</v>
      </c>
      <c r="I8" s="63" t="s">
        <v>7</v>
      </c>
      <c r="J8" s="63" t="s">
        <v>8</v>
      </c>
      <c r="K8" s="63" t="s">
        <v>9</v>
      </c>
      <c r="L8" s="64" t="s">
        <v>7</v>
      </c>
      <c r="M8" s="64" t="s">
        <v>8</v>
      </c>
      <c r="N8" s="64" t="s">
        <v>9</v>
      </c>
      <c r="O8" s="65" t="s">
        <v>10</v>
      </c>
      <c r="P8" s="66" t="s">
        <v>16</v>
      </c>
      <c r="Q8" s="67" t="s">
        <v>20</v>
      </c>
      <c r="R8" s="68" t="s">
        <v>46</v>
      </c>
      <c r="S8" s="68" t="s">
        <v>44</v>
      </c>
      <c r="T8" s="68" t="s">
        <v>45</v>
      </c>
      <c r="U8" s="66" t="s">
        <v>43</v>
      </c>
      <c r="V8" s="66" t="s">
        <v>51</v>
      </c>
      <c r="W8" s="66" t="s">
        <v>52</v>
      </c>
      <c r="X8" s="99" t="s">
        <v>53</v>
      </c>
      <c r="Y8" s="89" t="s">
        <v>54</v>
      </c>
      <c r="Z8" s="89" t="s">
        <v>55</v>
      </c>
      <c r="AA8" s="89" t="s">
        <v>56</v>
      </c>
      <c r="AB8" s="89" t="s">
        <v>57</v>
      </c>
    </row>
    <row r="9" spans="1:29" s="3" customFormat="1" ht="36">
      <c r="A9" s="8">
        <v>1</v>
      </c>
      <c r="B9" s="69">
        <v>140385</v>
      </c>
      <c r="C9" s="70" t="s">
        <v>26</v>
      </c>
      <c r="D9" s="8" t="s">
        <v>27</v>
      </c>
      <c r="E9" s="8" t="s">
        <v>4</v>
      </c>
      <c r="F9" s="21">
        <v>276</v>
      </c>
      <c r="G9" s="7" t="s">
        <v>21</v>
      </c>
      <c r="H9" s="36">
        <f>I9</f>
        <v>10</v>
      </c>
      <c r="I9" s="37">
        <f>MIN(R9:T9,V9:X9)</f>
        <v>10</v>
      </c>
      <c r="J9" s="38">
        <f>AVERAGE(R9:T9,V9:X9)</f>
        <v>11.55</v>
      </c>
      <c r="K9" s="38">
        <f>MAX(R9:T9,V9:X9)</f>
        <v>14.2</v>
      </c>
      <c r="L9" s="39">
        <f>MIN(Q9:X9)</f>
        <v>4.79</v>
      </c>
      <c r="M9" s="39">
        <f>AVERAGE(Q9:X9)</f>
        <v>12.165</v>
      </c>
      <c r="N9" s="39">
        <f>MAX(Q9:X9)</f>
        <v>22</v>
      </c>
      <c r="O9" s="40">
        <f aca="true" t="shared" si="0" ref="O9:O24">COUNTA(Q9:X9)</f>
        <v>6</v>
      </c>
      <c r="P9" s="41" t="s">
        <v>25</v>
      </c>
      <c r="Q9" s="42">
        <v>4.79</v>
      </c>
      <c r="R9" s="41"/>
      <c r="S9" s="41">
        <v>10</v>
      </c>
      <c r="T9" s="41"/>
      <c r="U9" s="43">
        <v>22</v>
      </c>
      <c r="V9" s="44">
        <v>10</v>
      </c>
      <c r="W9" s="45">
        <v>12</v>
      </c>
      <c r="X9" s="46">
        <v>14.2</v>
      </c>
      <c r="Y9" s="47">
        <f>_xlfn.STDEV.P(Q9:X9)</f>
        <v>5.238650430533933</v>
      </c>
      <c r="Z9" s="47">
        <f>AVERAGE(Q9:X9)</f>
        <v>12.165</v>
      </c>
      <c r="AA9" s="47">
        <f>Z9-Y9</f>
        <v>6.926349569466066</v>
      </c>
      <c r="AB9" s="48">
        <f>Z9+Y9</f>
        <v>17.403650430533933</v>
      </c>
      <c r="AC9" s="71">
        <f>I9*F9</f>
        <v>2760</v>
      </c>
    </row>
    <row r="10" spans="1:29" s="3" customFormat="1" ht="23.25" customHeight="1">
      <c r="A10" s="8">
        <v>2</v>
      </c>
      <c r="B10" s="69">
        <v>140386</v>
      </c>
      <c r="C10" s="70" t="s">
        <v>28</v>
      </c>
      <c r="D10" s="8" t="s">
        <v>27</v>
      </c>
      <c r="E10" s="8" t="s">
        <v>4</v>
      </c>
      <c r="F10" s="21">
        <v>442</v>
      </c>
      <c r="G10" s="7" t="s">
        <v>21</v>
      </c>
      <c r="H10" s="36">
        <f aca="true" t="shared" si="1" ref="H10:H24">I10</f>
        <v>11</v>
      </c>
      <c r="I10" s="37">
        <f>MIN(R10:T10,V10:X10)</f>
        <v>11</v>
      </c>
      <c r="J10" s="38">
        <f>AVERAGE(R10:T10,V10:X10)</f>
        <v>13.63</v>
      </c>
      <c r="K10" s="38">
        <f>MAX(R10:T10,V10:X10)</f>
        <v>17.89</v>
      </c>
      <c r="L10" s="39">
        <f aca="true" t="shared" si="2" ref="L10:L24">MIN(Q10:X10)</f>
        <v>5.5</v>
      </c>
      <c r="M10" s="39">
        <f aca="true" t="shared" si="3" ref="M10:M24">AVERAGE(Q10:X10)</f>
        <v>14.078</v>
      </c>
      <c r="N10" s="39">
        <f aca="true" t="shared" si="4" ref="N10:N24">MAX(Q10:X10)</f>
        <v>24</v>
      </c>
      <c r="O10" s="40">
        <f t="shared" si="0"/>
        <v>5</v>
      </c>
      <c r="P10" s="41" t="s">
        <v>25</v>
      </c>
      <c r="Q10" s="42">
        <v>5.5</v>
      </c>
      <c r="R10" s="41"/>
      <c r="S10" s="41"/>
      <c r="T10" s="41"/>
      <c r="U10" s="43">
        <v>24</v>
      </c>
      <c r="V10" s="44">
        <v>11</v>
      </c>
      <c r="W10" s="45">
        <v>12</v>
      </c>
      <c r="X10" s="46">
        <v>17.89</v>
      </c>
      <c r="Y10" s="47">
        <f aca="true" t="shared" si="5" ref="Y10:Y24">_xlfn.STDEV.P(Q10:X10)</f>
        <v>6.3301134271038135</v>
      </c>
      <c r="Z10" s="47">
        <f aca="true" t="shared" si="6" ref="Z10:Z24">AVERAGE(Q10:X10)</f>
        <v>14.078</v>
      </c>
      <c r="AA10" s="47">
        <f aca="true" t="shared" si="7" ref="AA10:AA24">Z10-Y10</f>
        <v>7.747886572896186</v>
      </c>
      <c r="AB10" s="48">
        <f aca="true" t="shared" si="8" ref="AB10:AB24">Z10+Y10</f>
        <v>20.408113427103814</v>
      </c>
      <c r="AC10" s="71">
        <f aca="true" t="shared" si="9" ref="AC10:AC24">I10*F10</f>
        <v>4862</v>
      </c>
    </row>
    <row r="11" spans="1:29" s="3" customFormat="1" ht="36">
      <c r="A11" s="8">
        <v>3</v>
      </c>
      <c r="B11" s="69">
        <v>140387</v>
      </c>
      <c r="C11" s="70" t="s">
        <v>29</v>
      </c>
      <c r="D11" s="8" t="s">
        <v>27</v>
      </c>
      <c r="E11" s="8" t="s">
        <v>4</v>
      </c>
      <c r="F11" s="21">
        <v>362</v>
      </c>
      <c r="G11" s="7" t="s">
        <v>21</v>
      </c>
      <c r="H11" s="36">
        <f t="shared" si="1"/>
        <v>12</v>
      </c>
      <c r="I11" s="37">
        <f>MIN(R11:T11,V11:X11)</f>
        <v>12</v>
      </c>
      <c r="J11" s="38">
        <f>AVERAGE(R11:T11,V11:X11)</f>
        <v>12.5</v>
      </c>
      <c r="K11" s="38">
        <f>MAX(R11:T11,V11:X11)</f>
        <v>13</v>
      </c>
      <c r="L11" s="39">
        <f t="shared" si="2"/>
        <v>5.79</v>
      </c>
      <c r="M11" s="39">
        <f t="shared" si="3"/>
        <v>14.1975</v>
      </c>
      <c r="N11" s="39">
        <f t="shared" si="4"/>
        <v>26</v>
      </c>
      <c r="O11" s="40">
        <f t="shared" si="0"/>
        <v>4</v>
      </c>
      <c r="P11" s="41" t="s">
        <v>25</v>
      </c>
      <c r="Q11" s="42">
        <v>5.79</v>
      </c>
      <c r="R11" s="41"/>
      <c r="S11" s="41"/>
      <c r="T11" s="41"/>
      <c r="U11" s="43">
        <v>26</v>
      </c>
      <c r="V11" s="44">
        <v>12</v>
      </c>
      <c r="W11" s="45">
        <v>13</v>
      </c>
      <c r="X11" s="46"/>
      <c r="Y11" s="47">
        <f t="shared" si="5"/>
        <v>7.352687858871747</v>
      </c>
      <c r="Z11" s="47">
        <f t="shared" si="6"/>
        <v>14.1975</v>
      </c>
      <c r="AA11" s="47">
        <f t="shared" si="7"/>
        <v>6.844812141128253</v>
      </c>
      <c r="AB11" s="48">
        <f t="shared" si="8"/>
        <v>21.550187858871745</v>
      </c>
      <c r="AC11" s="71">
        <f t="shared" si="9"/>
        <v>4344</v>
      </c>
    </row>
    <row r="12" spans="1:29" s="3" customFormat="1" ht="36">
      <c r="A12" s="8">
        <v>4</v>
      </c>
      <c r="B12" s="69">
        <v>140388</v>
      </c>
      <c r="C12" s="70" t="s">
        <v>30</v>
      </c>
      <c r="D12" s="8" t="s">
        <v>27</v>
      </c>
      <c r="E12" s="8" t="s">
        <v>4</v>
      </c>
      <c r="F12" s="21">
        <v>230</v>
      </c>
      <c r="G12" s="7" t="s">
        <v>21</v>
      </c>
      <c r="H12" s="36">
        <f t="shared" si="1"/>
        <v>14.54</v>
      </c>
      <c r="I12" s="37">
        <f>MIN(R12:T12,V12:X12)</f>
        <v>14.54</v>
      </c>
      <c r="J12" s="38">
        <f>AVERAGE(R12:T12,V12:X12)</f>
        <v>14.846666666666666</v>
      </c>
      <c r="K12" s="38">
        <f>MAX(R12:T12,V12:X12)</f>
        <v>15</v>
      </c>
      <c r="L12" s="39">
        <f t="shared" si="2"/>
        <v>6.64</v>
      </c>
      <c r="M12" s="39">
        <f t="shared" si="3"/>
        <v>15.836000000000002</v>
      </c>
      <c r="N12" s="39">
        <f t="shared" si="4"/>
        <v>28</v>
      </c>
      <c r="O12" s="40">
        <f t="shared" si="0"/>
        <v>5</v>
      </c>
      <c r="P12" s="41" t="s">
        <v>25</v>
      </c>
      <c r="Q12" s="42">
        <v>6.64</v>
      </c>
      <c r="R12" s="41"/>
      <c r="S12" s="41"/>
      <c r="T12" s="41"/>
      <c r="U12" s="43">
        <v>28</v>
      </c>
      <c r="V12" s="44">
        <v>15</v>
      </c>
      <c r="W12" s="45">
        <v>15</v>
      </c>
      <c r="X12" s="46">
        <v>14.54</v>
      </c>
      <c r="Y12" s="47">
        <f t="shared" si="5"/>
        <v>6.864498816373991</v>
      </c>
      <c r="Z12" s="47">
        <f t="shared" si="6"/>
        <v>15.836000000000002</v>
      </c>
      <c r="AA12" s="47">
        <f t="shared" si="7"/>
        <v>8.97150118362601</v>
      </c>
      <c r="AB12" s="48">
        <f t="shared" si="8"/>
        <v>22.700498816373994</v>
      </c>
      <c r="AC12" s="71">
        <f t="shared" si="9"/>
        <v>3344.2</v>
      </c>
    </row>
    <row r="13" spans="1:29" s="3" customFormat="1" ht="36">
      <c r="A13" s="8">
        <v>5</v>
      </c>
      <c r="B13" s="69">
        <v>140389</v>
      </c>
      <c r="C13" s="70" t="s">
        <v>31</v>
      </c>
      <c r="D13" s="8" t="s">
        <v>27</v>
      </c>
      <c r="E13" s="8" t="s">
        <v>4</v>
      </c>
      <c r="F13" s="21">
        <v>290</v>
      </c>
      <c r="G13" s="7" t="s">
        <v>21</v>
      </c>
      <c r="H13" s="36">
        <f>I13</f>
        <v>15</v>
      </c>
      <c r="I13" s="37">
        <f>MIN(R13:T13,V13:X13)</f>
        <v>15</v>
      </c>
      <c r="J13" s="38">
        <f>AVERAGE(R13:T13,V13:X13)</f>
        <v>16.666666666666668</v>
      </c>
      <c r="K13" s="38">
        <f>MAX(R13:T13,V13:X13)</f>
        <v>20</v>
      </c>
      <c r="L13" s="39">
        <f t="shared" si="2"/>
        <v>9</v>
      </c>
      <c r="M13" s="39">
        <f t="shared" si="3"/>
        <v>17.4</v>
      </c>
      <c r="N13" s="39">
        <f t="shared" si="4"/>
        <v>28</v>
      </c>
      <c r="O13" s="40">
        <f t="shared" si="0"/>
        <v>5</v>
      </c>
      <c r="P13" s="41" t="s">
        <v>25</v>
      </c>
      <c r="Q13" s="42">
        <v>9</v>
      </c>
      <c r="R13" s="41"/>
      <c r="S13" s="41">
        <v>15</v>
      </c>
      <c r="T13" s="41"/>
      <c r="U13" s="43">
        <v>28</v>
      </c>
      <c r="V13" s="44">
        <v>20</v>
      </c>
      <c r="W13" s="45">
        <v>15</v>
      </c>
      <c r="X13" s="46"/>
      <c r="Y13" s="47">
        <f t="shared" si="5"/>
        <v>6.343500610861483</v>
      </c>
      <c r="Z13" s="47">
        <f t="shared" si="6"/>
        <v>17.4</v>
      </c>
      <c r="AA13" s="47">
        <f t="shared" si="7"/>
        <v>11.056499389138516</v>
      </c>
      <c r="AB13" s="48">
        <f t="shared" si="8"/>
        <v>23.74350061086148</v>
      </c>
      <c r="AC13" s="71">
        <f t="shared" si="9"/>
        <v>4350</v>
      </c>
    </row>
    <row r="14" spans="1:29" s="3" customFormat="1" ht="36">
      <c r="A14" s="8">
        <v>6</v>
      </c>
      <c r="B14" s="69">
        <v>140390</v>
      </c>
      <c r="C14" s="70" t="s">
        <v>32</v>
      </c>
      <c r="D14" s="8" t="s">
        <v>27</v>
      </c>
      <c r="E14" s="8" t="s">
        <v>4</v>
      </c>
      <c r="F14" s="21">
        <v>387</v>
      </c>
      <c r="G14" s="7" t="s">
        <v>21</v>
      </c>
      <c r="H14" s="36">
        <f t="shared" si="1"/>
        <v>20</v>
      </c>
      <c r="I14" s="37">
        <f>MIN(R14:U14,W14:X14)</f>
        <v>20</v>
      </c>
      <c r="J14" s="38">
        <f>AVERAGE(R14:U14,W14:X14)</f>
        <v>25</v>
      </c>
      <c r="K14" s="38">
        <f>MAX(R14:U14,W14:X14)</f>
        <v>30</v>
      </c>
      <c r="L14" s="39">
        <f t="shared" si="2"/>
        <v>12</v>
      </c>
      <c r="M14" s="39">
        <f t="shared" si="3"/>
        <v>24.5</v>
      </c>
      <c r="N14" s="39">
        <f t="shared" si="4"/>
        <v>36</v>
      </c>
      <c r="O14" s="40">
        <f t="shared" si="0"/>
        <v>4</v>
      </c>
      <c r="P14" s="41" t="s">
        <v>25</v>
      </c>
      <c r="Q14" s="42">
        <v>12</v>
      </c>
      <c r="R14" s="41"/>
      <c r="S14" s="41"/>
      <c r="T14" s="41"/>
      <c r="U14" s="44">
        <v>30</v>
      </c>
      <c r="V14" s="43">
        <v>36</v>
      </c>
      <c r="W14" s="45">
        <v>20</v>
      </c>
      <c r="X14" s="46"/>
      <c r="Y14" s="47">
        <f t="shared" si="5"/>
        <v>9.205976319760984</v>
      </c>
      <c r="Z14" s="47">
        <f t="shared" si="6"/>
        <v>24.5</v>
      </c>
      <c r="AA14" s="47">
        <f t="shared" si="7"/>
        <v>15.294023680239016</v>
      </c>
      <c r="AB14" s="48">
        <f t="shared" si="8"/>
        <v>33.705976319760985</v>
      </c>
      <c r="AC14" s="71">
        <f t="shared" si="9"/>
        <v>7740</v>
      </c>
    </row>
    <row r="15" spans="1:29" s="3" customFormat="1" ht="36">
      <c r="A15" s="8">
        <v>7</v>
      </c>
      <c r="B15" s="69">
        <v>140391</v>
      </c>
      <c r="C15" s="70" t="s">
        <v>33</v>
      </c>
      <c r="D15" s="8" t="s">
        <v>27</v>
      </c>
      <c r="E15" s="8" t="s">
        <v>4</v>
      </c>
      <c r="F15" s="21">
        <v>246</v>
      </c>
      <c r="G15" s="7" t="s">
        <v>21</v>
      </c>
      <c r="H15" s="36">
        <f t="shared" si="1"/>
        <v>20</v>
      </c>
      <c r="I15" s="37">
        <f>MIN(R15:U15,W15:X15)</f>
        <v>20</v>
      </c>
      <c r="J15" s="38">
        <f>AVERAGE(R15:U15,W15:X15)</f>
        <v>25</v>
      </c>
      <c r="K15" s="38">
        <f>MAX(R15:U15,W15:X15)</f>
        <v>30</v>
      </c>
      <c r="L15" s="39">
        <f t="shared" si="2"/>
        <v>9</v>
      </c>
      <c r="M15" s="39">
        <f t="shared" si="3"/>
        <v>22.75</v>
      </c>
      <c r="N15" s="39">
        <f t="shared" si="4"/>
        <v>32</v>
      </c>
      <c r="O15" s="40">
        <f t="shared" si="0"/>
        <v>4</v>
      </c>
      <c r="P15" s="41" t="s">
        <v>25</v>
      </c>
      <c r="Q15" s="42">
        <v>9</v>
      </c>
      <c r="R15" s="41"/>
      <c r="S15" s="41"/>
      <c r="T15" s="41"/>
      <c r="U15" s="44">
        <v>30</v>
      </c>
      <c r="V15" s="43">
        <v>32</v>
      </c>
      <c r="W15" s="45">
        <v>20</v>
      </c>
      <c r="X15" s="46"/>
      <c r="Y15" s="47">
        <f t="shared" si="5"/>
        <v>9.148087231765993</v>
      </c>
      <c r="Z15" s="47">
        <f t="shared" si="6"/>
        <v>22.75</v>
      </c>
      <c r="AA15" s="47">
        <f t="shared" si="7"/>
        <v>13.601912768234007</v>
      </c>
      <c r="AB15" s="48">
        <f t="shared" si="8"/>
        <v>31.89808723176599</v>
      </c>
      <c r="AC15" s="71">
        <f t="shared" si="9"/>
        <v>4920</v>
      </c>
    </row>
    <row r="16" spans="1:29" s="3" customFormat="1" ht="36">
      <c r="A16" s="8">
        <v>8</v>
      </c>
      <c r="B16" s="69">
        <v>140392</v>
      </c>
      <c r="C16" s="70" t="s">
        <v>34</v>
      </c>
      <c r="D16" s="8" t="s">
        <v>27</v>
      </c>
      <c r="E16" s="8" t="s">
        <v>4</v>
      </c>
      <c r="F16" s="21">
        <v>577</v>
      </c>
      <c r="G16" s="7" t="s">
        <v>21</v>
      </c>
      <c r="H16" s="36">
        <f>I16</f>
        <v>30</v>
      </c>
      <c r="I16" s="37">
        <f>MIN(R16:U16,W16:X16)</f>
        <v>30</v>
      </c>
      <c r="J16" s="38">
        <f>AVERAGE(R16:U16,W16:X16)</f>
        <v>31</v>
      </c>
      <c r="K16" s="38">
        <f>MAX(R16:U16,W16:X16)</f>
        <v>32</v>
      </c>
      <c r="L16" s="39">
        <f t="shared" si="2"/>
        <v>13</v>
      </c>
      <c r="M16" s="39">
        <f t="shared" si="3"/>
        <v>29.75</v>
      </c>
      <c r="N16" s="39">
        <f t="shared" si="4"/>
        <v>44</v>
      </c>
      <c r="O16" s="40">
        <f t="shared" si="0"/>
        <v>4</v>
      </c>
      <c r="P16" s="41" t="s">
        <v>25</v>
      </c>
      <c r="Q16" s="42">
        <v>13</v>
      </c>
      <c r="R16" s="41"/>
      <c r="S16" s="41"/>
      <c r="T16" s="41"/>
      <c r="U16" s="44">
        <v>32</v>
      </c>
      <c r="V16" s="43">
        <v>44</v>
      </c>
      <c r="W16" s="45">
        <v>30</v>
      </c>
      <c r="X16" s="46"/>
      <c r="Y16" s="47">
        <f t="shared" si="5"/>
        <v>11.053845484717073</v>
      </c>
      <c r="Z16" s="47">
        <f t="shared" si="6"/>
        <v>29.75</v>
      </c>
      <c r="AA16" s="47">
        <f t="shared" si="7"/>
        <v>18.696154515282927</v>
      </c>
      <c r="AB16" s="48">
        <f t="shared" si="8"/>
        <v>40.80384548471707</v>
      </c>
      <c r="AC16" s="71">
        <f t="shared" si="9"/>
        <v>17310</v>
      </c>
    </row>
    <row r="17" spans="1:29" s="3" customFormat="1" ht="36">
      <c r="A17" s="8">
        <v>9</v>
      </c>
      <c r="B17" s="69">
        <v>140393</v>
      </c>
      <c r="C17" s="70" t="s">
        <v>35</v>
      </c>
      <c r="D17" s="8" t="s">
        <v>27</v>
      </c>
      <c r="E17" s="8" t="s">
        <v>4</v>
      </c>
      <c r="F17" s="21">
        <v>216</v>
      </c>
      <c r="G17" s="7" t="s">
        <v>21</v>
      </c>
      <c r="H17" s="36">
        <f t="shared" si="1"/>
        <v>30</v>
      </c>
      <c r="I17" s="37">
        <f>MIN(R17:U17,W17:X17)</f>
        <v>30</v>
      </c>
      <c r="J17" s="38">
        <f>AVERAGE(R17:U17,W17:X17)</f>
        <v>32</v>
      </c>
      <c r="K17" s="38">
        <f>MAX(R17:U17,W17:X17)</f>
        <v>34</v>
      </c>
      <c r="L17" s="39">
        <f t="shared" si="2"/>
        <v>15</v>
      </c>
      <c r="M17" s="39">
        <f t="shared" si="3"/>
        <v>34.75</v>
      </c>
      <c r="N17" s="39">
        <f t="shared" si="4"/>
        <v>60</v>
      </c>
      <c r="O17" s="40">
        <f t="shared" si="0"/>
        <v>4</v>
      </c>
      <c r="P17" s="41" t="s">
        <v>25</v>
      </c>
      <c r="Q17" s="42">
        <v>15</v>
      </c>
      <c r="R17" s="41"/>
      <c r="S17" s="41"/>
      <c r="T17" s="41"/>
      <c r="U17" s="44">
        <v>34</v>
      </c>
      <c r="V17" s="43">
        <v>60</v>
      </c>
      <c r="W17" s="45">
        <v>30</v>
      </c>
      <c r="X17" s="46"/>
      <c r="Y17" s="47">
        <f t="shared" si="5"/>
        <v>16.20763708873073</v>
      </c>
      <c r="Z17" s="47">
        <f t="shared" si="6"/>
        <v>34.75</v>
      </c>
      <c r="AA17" s="47">
        <f t="shared" si="7"/>
        <v>18.54236291126927</v>
      </c>
      <c r="AB17" s="48">
        <f t="shared" si="8"/>
        <v>50.957637088730735</v>
      </c>
      <c r="AC17" s="71">
        <f t="shared" si="9"/>
        <v>6480</v>
      </c>
    </row>
    <row r="18" spans="1:29" s="3" customFormat="1" ht="36">
      <c r="A18" s="8">
        <v>10</v>
      </c>
      <c r="B18" s="69">
        <v>140394</v>
      </c>
      <c r="C18" s="70" t="s">
        <v>36</v>
      </c>
      <c r="D18" s="8" t="s">
        <v>27</v>
      </c>
      <c r="E18" s="8" t="s">
        <v>4</v>
      </c>
      <c r="F18" s="21">
        <v>231</v>
      </c>
      <c r="G18" s="7" t="s">
        <v>21</v>
      </c>
      <c r="H18" s="36">
        <f t="shared" si="1"/>
        <v>15</v>
      </c>
      <c r="I18" s="37">
        <f>MIN(R18:T18,V18:X18)</f>
        <v>15</v>
      </c>
      <c r="J18" s="38">
        <f>AVERAGE(R18:T18,V18:X18)</f>
        <v>19.05666666666667</v>
      </c>
      <c r="K18" s="38">
        <f>MAX(R18:T18,V18:X18)</f>
        <v>22.17</v>
      </c>
      <c r="L18" s="39">
        <f t="shared" si="2"/>
        <v>9</v>
      </c>
      <c r="M18" s="39">
        <f t="shared" si="3"/>
        <v>19.234</v>
      </c>
      <c r="N18" s="39">
        <f t="shared" si="4"/>
        <v>30</v>
      </c>
      <c r="O18" s="40">
        <f t="shared" si="0"/>
        <v>5</v>
      </c>
      <c r="P18" s="41" t="s">
        <v>25</v>
      </c>
      <c r="Q18" s="42">
        <v>9</v>
      </c>
      <c r="R18" s="41"/>
      <c r="S18" s="41"/>
      <c r="T18" s="41"/>
      <c r="U18" s="43">
        <v>30</v>
      </c>
      <c r="V18" s="44">
        <v>20</v>
      </c>
      <c r="W18" s="45">
        <v>15</v>
      </c>
      <c r="X18" s="46">
        <v>22.17</v>
      </c>
      <c r="Y18" s="47">
        <f t="shared" si="5"/>
        <v>7.039532939052139</v>
      </c>
      <c r="Z18" s="47">
        <f t="shared" si="6"/>
        <v>19.234</v>
      </c>
      <c r="AA18" s="47">
        <f t="shared" si="7"/>
        <v>12.194467060947863</v>
      </c>
      <c r="AB18" s="48">
        <f t="shared" si="8"/>
        <v>26.27353293905214</v>
      </c>
      <c r="AC18" s="71">
        <f t="shared" si="9"/>
        <v>3465</v>
      </c>
    </row>
    <row r="19" spans="1:29" s="3" customFormat="1" ht="36">
      <c r="A19" s="8">
        <v>11</v>
      </c>
      <c r="B19" s="69">
        <v>140395</v>
      </c>
      <c r="C19" s="70" t="s">
        <v>37</v>
      </c>
      <c r="D19" s="8" t="s">
        <v>27</v>
      </c>
      <c r="E19" s="8" t="s">
        <v>4</v>
      </c>
      <c r="F19" s="21">
        <v>4324</v>
      </c>
      <c r="G19" s="7" t="s">
        <v>21</v>
      </c>
      <c r="H19" s="36">
        <f t="shared" si="1"/>
        <v>9</v>
      </c>
      <c r="I19" s="37">
        <f>MIN(R19:S19,V19:X19)</f>
        <v>9</v>
      </c>
      <c r="J19" s="38">
        <f>AVERAGE(R19:S19,V19:X19)</f>
        <v>10.375</v>
      </c>
      <c r="K19" s="38">
        <f>MAX(R19:S19,V19:X19)</f>
        <v>12</v>
      </c>
      <c r="L19" s="39">
        <f t="shared" si="2"/>
        <v>5</v>
      </c>
      <c r="M19" s="39">
        <f t="shared" si="3"/>
        <v>9.5</v>
      </c>
      <c r="N19" s="39">
        <f t="shared" si="4"/>
        <v>15</v>
      </c>
      <c r="O19" s="40">
        <f t="shared" si="0"/>
        <v>7</v>
      </c>
      <c r="P19" s="41" t="s">
        <v>25</v>
      </c>
      <c r="Q19" s="42">
        <v>5</v>
      </c>
      <c r="R19" s="41"/>
      <c r="S19" s="41">
        <v>10</v>
      </c>
      <c r="T19" s="49">
        <v>5</v>
      </c>
      <c r="U19" s="43">
        <v>15</v>
      </c>
      <c r="V19" s="44">
        <v>9</v>
      </c>
      <c r="W19" s="45">
        <v>12</v>
      </c>
      <c r="X19" s="46">
        <v>10.5</v>
      </c>
      <c r="Y19" s="47">
        <f t="shared" si="5"/>
        <v>3.3487737627802976</v>
      </c>
      <c r="Z19" s="47">
        <f t="shared" si="6"/>
        <v>9.5</v>
      </c>
      <c r="AA19" s="47">
        <f t="shared" si="7"/>
        <v>6.151226237219703</v>
      </c>
      <c r="AB19" s="48">
        <f t="shared" si="8"/>
        <v>12.848773762780297</v>
      </c>
      <c r="AC19" s="71">
        <f t="shared" si="9"/>
        <v>38916</v>
      </c>
    </row>
    <row r="20" spans="1:29" s="3" customFormat="1" ht="36">
      <c r="A20" s="8">
        <v>12</v>
      </c>
      <c r="B20" s="69">
        <v>140396</v>
      </c>
      <c r="C20" s="70" t="s">
        <v>38</v>
      </c>
      <c r="D20" s="8" t="s">
        <v>27</v>
      </c>
      <c r="E20" s="8" t="s">
        <v>4</v>
      </c>
      <c r="F20" s="21">
        <v>934</v>
      </c>
      <c r="G20" s="7" t="s">
        <v>21</v>
      </c>
      <c r="H20" s="36">
        <f t="shared" si="1"/>
        <v>10</v>
      </c>
      <c r="I20" s="37">
        <f>MIN(R20:T20,V20:X20)</f>
        <v>10</v>
      </c>
      <c r="J20" s="38">
        <f>AVERAGE(R20:T20,V20:X20)</f>
        <v>11.745000000000001</v>
      </c>
      <c r="K20" s="38">
        <f>MAX(R20:T20,V20:X20)</f>
        <v>14.98</v>
      </c>
      <c r="L20" s="39">
        <f t="shared" si="2"/>
        <v>5.11</v>
      </c>
      <c r="M20" s="39">
        <f t="shared" si="3"/>
        <v>11.515</v>
      </c>
      <c r="N20" s="39">
        <f t="shared" si="4"/>
        <v>17</v>
      </c>
      <c r="O20" s="40">
        <f t="shared" si="0"/>
        <v>6</v>
      </c>
      <c r="P20" s="41" t="s">
        <v>25</v>
      </c>
      <c r="Q20" s="42">
        <v>5.11</v>
      </c>
      <c r="R20" s="41"/>
      <c r="S20" s="41">
        <v>10</v>
      </c>
      <c r="T20" s="41"/>
      <c r="U20" s="43">
        <v>17</v>
      </c>
      <c r="V20" s="44">
        <v>10</v>
      </c>
      <c r="W20" s="45">
        <v>12</v>
      </c>
      <c r="X20" s="46">
        <v>14.98</v>
      </c>
      <c r="Y20" s="47">
        <f t="shared" si="5"/>
        <v>3.828427658103696</v>
      </c>
      <c r="Z20" s="47">
        <f t="shared" si="6"/>
        <v>11.515</v>
      </c>
      <c r="AA20" s="47">
        <f t="shared" si="7"/>
        <v>7.686572341896305</v>
      </c>
      <c r="AB20" s="48">
        <f t="shared" si="8"/>
        <v>15.343427658103696</v>
      </c>
      <c r="AC20" s="71">
        <f t="shared" si="9"/>
        <v>9340</v>
      </c>
    </row>
    <row r="21" spans="1:29" s="3" customFormat="1" ht="36">
      <c r="A21" s="8">
        <v>13</v>
      </c>
      <c r="B21" s="69">
        <v>140397</v>
      </c>
      <c r="C21" s="70" t="s">
        <v>39</v>
      </c>
      <c r="D21" s="8" t="s">
        <v>27</v>
      </c>
      <c r="E21" s="8" t="s">
        <v>4</v>
      </c>
      <c r="F21" s="21">
        <v>662</v>
      </c>
      <c r="G21" s="7" t="s">
        <v>21</v>
      </c>
      <c r="H21" s="36">
        <f t="shared" si="1"/>
        <v>10</v>
      </c>
      <c r="I21" s="37">
        <f>MIN(R21:T21,V21:X21)</f>
        <v>10</v>
      </c>
      <c r="J21" s="38">
        <f>AVERAGE(R21:T21,V21:X21)</f>
        <v>11.4725</v>
      </c>
      <c r="K21" s="38">
        <f>MAX(R21:T21,V21:X21)</f>
        <v>13</v>
      </c>
      <c r="L21" s="39">
        <f t="shared" si="2"/>
        <v>5.95</v>
      </c>
      <c r="M21" s="39">
        <f t="shared" si="3"/>
        <v>11.973333333333334</v>
      </c>
      <c r="N21" s="39">
        <f t="shared" si="4"/>
        <v>20</v>
      </c>
      <c r="O21" s="40">
        <f t="shared" si="0"/>
        <v>6</v>
      </c>
      <c r="P21" s="41" t="s">
        <v>25</v>
      </c>
      <c r="Q21" s="42">
        <v>5.95</v>
      </c>
      <c r="R21" s="41"/>
      <c r="S21" s="41">
        <v>10</v>
      </c>
      <c r="T21" s="41"/>
      <c r="U21" s="43">
        <v>20</v>
      </c>
      <c r="V21" s="44">
        <v>11</v>
      </c>
      <c r="W21" s="45">
        <v>13</v>
      </c>
      <c r="X21" s="46">
        <v>11.89</v>
      </c>
      <c r="Y21" s="47">
        <f t="shared" si="5"/>
        <v>4.215256681257841</v>
      </c>
      <c r="Z21" s="47">
        <f t="shared" si="6"/>
        <v>11.973333333333334</v>
      </c>
      <c r="AA21" s="47">
        <f t="shared" si="7"/>
        <v>7.758076652075493</v>
      </c>
      <c r="AB21" s="48">
        <f t="shared" si="8"/>
        <v>16.188590014591178</v>
      </c>
      <c r="AC21" s="71">
        <f t="shared" si="9"/>
        <v>6620</v>
      </c>
    </row>
    <row r="22" spans="1:29" s="3" customFormat="1" ht="36">
      <c r="A22" s="8">
        <v>14</v>
      </c>
      <c r="B22" s="69">
        <v>140398</v>
      </c>
      <c r="C22" s="70" t="s">
        <v>40</v>
      </c>
      <c r="D22" s="8" t="s">
        <v>27</v>
      </c>
      <c r="E22" s="8" t="s">
        <v>4</v>
      </c>
      <c r="F22" s="21">
        <v>563</v>
      </c>
      <c r="G22" s="7" t="s">
        <v>21</v>
      </c>
      <c r="H22" s="36">
        <f t="shared" si="1"/>
        <v>15</v>
      </c>
      <c r="I22" s="37">
        <f>MIN(R22:T22,V22:X22)</f>
        <v>15</v>
      </c>
      <c r="J22" s="38">
        <f>AVERAGE(R22:T22,V22:X22)</f>
        <v>16.8</v>
      </c>
      <c r="K22" s="38">
        <f>MAX(R22:T22,V22:X22)</f>
        <v>20</v>
      </c>
      <c r="L22" s="39">
        <f>MIN(Q22:X22)</f>
        <v>6.6</v>
      </c>
      <c r="M22" s="39">
        <f t="shared" si="3"/>
        <v>16.4</v>
      </c>
      <c r="N22" s="39">
        <f t="shared" si="4"/>
        <v>25</v>
      </c>
      <c r="O22" s="40">
        <f t="shared" si="0"/>
        <v>5</v>
      </c>
      <c r="P22" s="41" t="s">
        <v>25</v>
      </c>
      <c r="Q22" s="42">
        <v>6.6</v>
      </c>
      <c r="R22" s="41"/>
      <c r="S22" s="41"/>
      <c r="T22" s="41"/>
      <c r="U22" s="43">
        <v>25</v>
      </c>
      <c r="V22" s="44">
        <v>15</v>
      </c>
      <c r="W22" s="45">
        <v>20</v>
      </c>
      <c r="X22" s="46">
        <v>15.4</v>
      </c>
      <c r="Y22" s="47">
        <f t="shared" si="5"/>
        <v>6.0978684800510425</v>
      </c>
      <c r="Z22" s="47">
        <f t="shared" si="6"/>
        <v>16.4</v>
      </c>
      <c r="AA22" s="47">
        <f t="shared" si="7"/>
        <v>10.302131519948956</v>
      </c>
      <c r="AB22" s="48">
        <f t="shared" si="8"/>
        <v>22.49786848005104</v>
      </c>
      <c r="AC22" s="71">
        <f t="shared" si="9"/>
        <v>8445</v>
      </c>
    </row>
    <row r="23" spans="1:29" s="3" customFormat="1" ht="36">
      <c r="A23" s="8">
        <v>15</v>
      </c>
      <c r="B23" s="69">
        <v>140399</v>
      </c>
      <c r="C23" s="70" t="s">
        <v>41</v>
      </c>
      <c r="D23" s="8" t="s">
        <v>27</v>
      </c>
      <c r="E23" s="8" t="s">
        <v>4</v>
      </c>
      <c r="F23" s="21">
        <v>362</v>
      </c>
      <c r="G23" s="7" t="s">
        <v>21</v>
      </c>
      <c r="H23" s="36">
        <f>I23</f>
        <v>7.48</v>
      </c>
      <c r="I23" s="37">
        <f>MIN(R23:T23,V23:X23)</f>
        <v>7.48</v>
      </c>
      <c r="J23" s="38">
        <f>AVERAGE(R23:T23,V23:X23)</f>
        <v>10.16</v>
      </c>
      <c r="K23" s="38">
        <f>MAX(R23:T23,V23:X23)</f>
        <v>13</v>
      </c>
      <c r="L23" s="39">
        <f>MIN(Q23:X23)</f>
        <v>6.5</v>
      </c>
      <c r="M23" s="39">
        <f t="shared" si="3"/>
        <v>11.396</v>
      </c>
      <c r="N23" s="39">
        <f t="shared" si="4"/>
        <v>20</v>
      </c>
      <c r="O23" s="40">
        <f t="shared" si="0"/>
        <v>5</v>
      </c>
      <c r="P23" s="41" t="s">
        <v>25</v>
      </c>
      <c r="Q23" s="42">
        <v>6.5</v>
      </c>
      <c r="R23" s="41"/>
      <c r="S23" s="41"/>
      <c r="T23" s="41"/>
      <c r="U23" s="43">
        <v>20</v>
      </c>
      <c r="V23" s="44">
        <v>10</v>
      </c>
      <c r="W23" s="45">
        <v>13</v>
      </c>
      <c r="X23" s="46">
        <v>7.48</v>
      </c>
      <c r="Y23" s="47">
        <f t="shared" si="5"/>
        <v>4.855024613737812</v>
      </c>
      <c r="Z23" s="47">
        <f t="shared" si="6"/>
        <v>11.396</v>
      </c>
      <c r="AA23" s="47">
        <f t="shared" si="7"/>
        <v>6.540975386262189</v>
      </c>
      <c r="AB23" s="48">
        <f t="shared" si="8"/>
        <v>16.251024613737812</v>
      </c>
      <c r="AC23" s="71">
        <f t="shared" si="9"/>
        <v>2707.76</v>
      </c>
    </row>
    <row r="24" spans="1:29" s="3" customFormat="1" ht="48">
      <c r="A24" s="8">
        <v>16</v>
      </c>
      <c r="B24" s="69">
        <v>140400</v>
      </c>
      <c r="C24" s="70" t="s">
        <v>42</v>
      </c>
      <c r="D24" s="8" t="s">
        <v>27</v>
      </c>
      <c r="E24" s="8" t="s">
        <v>4</v>
      </c>
      <c r="F24" s="21">
        <v>573</v>
      </c>
      <c r="G24" s="7" t="s">
        <v>21</v>
      </c>
      <c r="H24" s="36">
        <f t="shared" si="1"/>
        <v>12</v>
      </c>
      <c r="I24" s="37">
        <f>MIN(R24:S24,V24:X24)</f>
        <v>12</v>
      </c>
      <c r="J24" s="38">
        <f>AVERAGE(R24:S24,V24:X24)</f>
        <v>13</v>
      </c>
      <c r="K24" s="38">
        <f>MAX(R24:S24,V24:X24)</f>
        <v>15</v>
      </c>
      <c r="L24" s="39">
        <f t="shared" si="2"/>
        <v>6.95</v>
      </c>
      <c r="M24" s="39">
        <f t="shared" si="3"/>
        <v>12.158333333333333</v>
      </c>
      <c r="N24" s="39">
        <f t="shared" si="4"/>
        <v>20</v>
      </c>
      <c r="O24" s="40">
        <f t="shared" si="0"/>
        <v>6</v>
      </c>
      <c r="P24" s="41" t="s">
        <v>25</v>
      </c>
      <c r="Q24" s="42">
        <v>6.95</v>
      </c>
      <c r="R24" s="41"/>
      <c r="S24" s="41">
        <v>12</v>
      </c>
      <c r="T24" s="49">
        <v>7</v>
      </c>
      <c r="U24" s="43">
        <v>20</v>
      </c>
      <c r="V24" s="44">
        <v>12</v>
      </c>
      <c r="W24" s="45">
        <v>15</v>
      </c>
      <c r="X24" s="46"/>
      <c r="Y24" s="47">
        <f t="shared" si="5"/>
        <v>4.534168121668578</v>
      </c>
      <c r="Z24" s="47">
        <f t="shared" si="6"/>
        <v>12.158333333333333</v>
      </c>
      <c r="AA24" s="47">
        <f t="shared" si="7"/>
        <v>7.624165211664756</v>
      </c>
      <c r="AB24" s="48">
        <f t="shared" si="8"/>
        <v>16.69250145500191</v>
      </c>
      <c r="AC24" s="71">
        <f t="shared" si="9"/>
        <v>6876</v>
      </c>
    </row>
    <row r="25" ht="12.75">
      <c r="AC25" s="72">
        <f>SUM(AC9:AC24)</f>
        <v>132479.96</v>
      </c>
    </row>
    <row r="26" spans="4:27" ht="12.75" customHeight="1">
      <c r="D26" s="24"/>
      <c r="E26" s="76"/>
      <c r="F26" s="76"/>
      <c r="G26" s="77"/>
      <c r="H26" s="77"/>
      <c r="I26" s="78"/>
      <c r="J26" s="78"/>
      <c r="K26" s="55"/>
      <c r="L26" s="56"/>
      <c r="M26" s="76"/>
      <c r="N26" s="76"/>
      <c r="O26" s="77"/>
      <c r="P26" s="77"/>
      <c r="Q26" s="78"/>
      <c r="R26" s="78"/>
      <c r="S26" s="54"/>
      <c r="T26" s="54"/>
      <c r="U26" s="76"/>
      <c r="V26" s="76"/>
      <c r="W26" s="77"/>
      <c r="X26" s="77"/>
      <c r="Y26" s="78"/>
      <c r="Z26" s="78"/>
      <c r="AA26" s="78"/>
    </row>
    <row r="27" spans="1:27" ht="12.75">
      <c r="A27" s="84" t="s">
        <v>17</v>
      </c>
      <c r="B27" s="84"/>
      <c r="C27" s="18"/>
      <c r="D27" s="24"/>
      <c r="E27" s="76"/>
      <c r="F27" s="76"/>
      <c r="G27" s="77"/>
      <c r="H27" s="77"/>
      <c r="I27" s="79"/>
      <c r="J27" s="79"/>
      <c r="K27" s="55"/>
      <c r="L27" s="56"/>
      <c r="M27" s="76"/>
      <c r="N27" s="76"/>
      <c r="O27" s="77"/>
      <c r="P27" s="77"/>
      <c r="Q27" s="79"/>
      <c r="R27" s="79"/>
      <c r="S27" s="54"/>
      <c r="T27" s="54"/>
      <c r="U27" s="76"/>
      <c r="V27" s="76"/>
      <c r="W27" s="77"/>
      <c r="X27" s="77"/>
      <c r="Y27" s="79"/>
      <c r="Z27" s="79"/>
      <c r="AA27" s="79"/>
    </row>
    <row r="28" spans="1:27" ht="12.75">
      <c r="A28" s="20"/>
      <c r="B28" s="87" t="s">
        <v>19</v>
      </c>
      <c r="C28" s="88"/>
      <c r="D28" s="24"/>
      <c r="E28" s="76"/>
      <c r="F28" s="76"/>
      <c r="G28" s="77"/>
      <c r="H28" s="77"/>
      <c r="I28" s="79"/>
      <c r="J28" s="79"/>
      <c r="K28" s="55"/>
      <c r="L28" s="56"/>
      <c r="M28" s="76"/>
      <c r="N28" s="76"/>
      <c r="O28" s="77"/>
      <c r="P28" s="77"/>
      <c r="Q28" s="79"/>
      <c r="R28" s="79"/>
      <c r="S28" s="54"/>
      <c r="T28" s="54"/>
      <c r="U28" s="76"/>
      <c r="V28" s="76"/>
      <c r="W28" s="77"/>
      <c r="X28" s="77"/>
      <c r="Y28" s="79"/>
      <c r="Z28" s="79"/>
      <c r="AA28" s="79"/>
    </row>
    <row r="29" spans="1:27" ht="12.75">
      <c r="A29" s="19"/>
      <c r="B29" s="87" t="s">
        <v>18</v>
      </c>
      <c r="C29" s="88"/>
      <c r="D29" s="24"/>
      <c r="E29" s="76"/>
      <c r="F29" s="76"/>
      <c r="G29" s="77"/>
      <c r="H29" s="77"/>
      <c r="I29" s="79"/>
      <c r="J29" s="79"/>
      <c r="K29" s="55"/>
      <c r="L29" s="56"/>
      <c r="M29" s="76"/>
      <c r="N29" s="76"/>
      <c r="O29" s="77"/>
      <c r="P29" s="77"/>
      <c r="Q29" s="79"/>
      <c r="R29" s="79"/>
      <c r="S29" s="54"/>
      <c r="T29" s="54"/>
      <c r="U29" s="76"/>
      <c r="V29" s="76"/>
      <c r="W29" s="77"/>
      <c r="X29" s="77"/>
      <c r="Y29" s="79"/>
      <c r="Z29" s="79"/>
      <c r="AA29" s="79"/>
    </row>
    <row r="30" spans="4:27" ht="18.75" customHeight="1">
      <c r="D30" s="24"/>
      <c r="E30" s="25"/>
      <c r="F30" s="26"/>
      <c r="G30" s="26"/>
      <c r="H30" s="57"/>
      <c r="I30" s="55"/>
      <c r="J30" s="55"/>
      <c r="K30" s="55"/>
      <c r="L30" s="56"/>
      <c r="M30" s="56"/>
      <c r="N30" s="56"/>
      <c r="O30" s="56"/>
      <c r="P30" s="57"/>
      <c r="Q30" s="58"/>
      <c r="R30" s="58"/>
      <c r="U30" s="55"/>
      <c r="V30" s="55"/>
      <c r="W30" s="55"/>
      <c r="X30" s="59"/>
      <c r="Y30" s="60"/>
      <c r="Z30" s="60"/>
      <c r="AA30" s="60"/>
    </row>
    <row r="31" spans="4:27" ht="12.75">
      <c r="D31" s="24"/>
      <c r="E31" s="76"/>
      <c r="F31" s="76"/>
      <c r="G31" s="77"/>
      <c r="H31" s="77"/>
      <c r="I31" s="78"/>
      <c r="J31" s="78"/>
      <c r="K31" s="55"/>
      <c r="L31" s="56"/>
      <c r="M31" s="76"/>
      <c r="N31" s="76"/>
      <c r="O31" s="77"/>
      <c r="P31" s="77"/>
      <c r="Q31" s="78"/>
      <c r="R31" s="78"/>
      <c r="U31" s="76"/>
      <c r="V31" s="76"/>
      <c r="W31" s="77"/>
      <c r="X31" s="77"/>
      <c r="Y31" s="78"/>
      <c r="Z31" s="78"/>
      <c r="AA31" s="78"/>
    </row>
    <row r="32" spans="4:27" ht="12.75">
      <c r="D32" s="24"/>
      <c r="E32" s="76"/>
      <c r="F32" s="76"/>
      <c r="G32" s="77"/>
      <c r="H32" s="77"/>
      <c r="I32" s="79"/>
      <c r="J32" s="79"/>
      <c r="K32" s="55"/>
      <c r="L32" s="56"/>
      <c r="M32" s="76"/>
      <c r="N32" s="76"/>
      <c r="O32" s="77"/>
      <c r="P32" s="77"/>
      <c r="Q32" s="79"/>
      <c r="R32" s="79"/>
      <c r="U32" s="76"/>
      <c r="V32" s="76"/>
      <c r="W32" s="77"/>
      <c r="X32" s="77"/>
      <c r="Y32" s="79"/>
      <c r="Z32" s="79"/>
      <c r="AA32" s="79"/>
    </row>
    <row r="33" spans="4:27" ht="12.75">
      <c r="D33" s="24"/>
      <c r="E33" s="76"/>
      <c r="F33" s="76"/>
      <c r="G33" s="77"/>
      <c r="H33" s="77"/>
      <c r="I33" s="79"/>
      <c r="J33" s="79"/>
      <c r="K33" s="55"/>
      <c r="L33" s="56"/>
      <c r="M33" s="76"/>
      <c r="N33" s="76"/>
      <c r="O33" s="77"/>
      <c r="P33" s="77"/>
      <c r="Q33" s="79"/>
      <c r="R33" s="79"/>
      <c r="U33" s="76"/>
      <c r="V33" s="76"/>
      <c r="W33" s="77"/>
      <c r="X33" s="77"/>
      <c r="Y33" s="79"/>
      <c r="Z33" s="79"/>
      <c r="AA33" s="79"/>
    </row>
    <row r="34" spans="4:27" ht="12.75">
      <c r="D34" s="24"/>
      <c r="E34" s="76"/>
      <c r="F34" s="76"/>
      <c r="G34" s="77"/>
      <c r="H34" s="77"/>
      <c r="I34" s="79"/>
      <c r="J34" s="79"/>
      <c r="K34" s="55"/>
      <c r="L34" s="56"/>
      <c r="M34" s="76"/>
      <c r="N34" s="76"/>
      <c r="O34" s="77"/>
      <c r="P34" s="77"/>
      <c r="Q34" s="79"/>
      <c r="R34" s="79"/>
      <c r="U34" s="76"/>
      <c r="V34" s="76"/>
      <c r="W34" s="77"/>
      <c r="X34" s="77"/>
      <c r="Y34" s="79"/>
      <c r="Z34" s="79"/>
      <c r="AA34" s="79"/>
    </row>
    <row r="35" spans="4:27" ht="12.75">
      <c r="D35" s="24"/>
      <c r="E35" s="25"/>
      <c r="F35" s="26"/>
      <c r="G35" s="26"/>
      <c r="H35" s="57"/>
      <c r="I35" s="55"/>
      <c r="J35" s="55"/>
      <c r="K35" s="55"/>
      <c r="L35" s="56"/>
      <c r="M35" s="56"/>
      <c r="N35" s="56"/>
      <c r="O35" s="56"/>
      <c r="P35" s="57"/>
      <c r="Q35" s="58"/>
      <c r="R35" s="58"/>
      <c r="U35" s="55"/>
      <c r="V35" s="55"/>
      <c r="W35" s="55"/>
      <c r="X35" s="59"/>
      <c r="Y35" s="60"/>
      <c r="Z35" s="60"/>
      <c r="AA35" s="60"/>
    </row>
    <row r="36" spans="4:27" ht="12.75">
      <c r="D36" s="24"/>
      <c r="E36" s="76"/>
      <c r="F36" s="76"/>
      <c r="G36" s="77"/>
      <c r="H36" s="77"/>
      <c r="I36" s="78"/>
      <c r="J36" s="78"/>
      <c r="K36" s="55"/>
      <c r="L36" s="56"/>
      <c r="M36" s="76"/>
      <c r="N36" s="76"/>
      <c r="O36" s="77"/>
      <c r="P36" s="77"/>
      <c r="Q36" s="78"/>
      <c r="R36" s="78"/>
      <c r="U36" s="55"/>
      <c r="V36" s="55"/>
      <c r="W36" s="55"/>
      <c r="X36" s="59"/>
      <c r="Y36" s="60"/>
      <c r="Z36" s="60"/>
      <c r="AA36" s="60"/>
    </row>
    <row r="37" spans="4:27" ht="12.75">
      <c r="D37" s="24"/>
      <c r="E37" s="76"/>
      <c r="F37" s="76"/>
      <c r="G37" s="77"/>
      <c r="H37" s="77"/>
      <c r="I37" s="79"/>
      <c r="J37" s="79"/>
      <c r="K37" s="55"/>
      <c r="L37" s="56"/>
      <c r="M37" s="76"/>
      <c r="N37" s="76"/>
      <c r="O37" s="77"/>
      <c r="P37" s="77"/>
      <c r="Q37" s="79"/>
      <c r="R37" s="79"/>
      <c r="U37" s="76"/>
      <c r="V37" s="76"/>
      <c r="W37" s="77"/>
      <c r="X37" s="77"/>
      <c r="Y37" s="78"/>
      <c r="Z37" s="78"/>
      <c r="AA37" s="78"/>
    </row>
    <row r="38" spans="4:27" ht="12.75">
      <c r="D38" s="24"/>
      <c r="E38" s="76"/>
      <c r="F38" s="76"/>
      <c r="G38" s="77"/>
      <c r="H38" s="77"/>
      <c r="I38" s="79"/>
      <c r="J38" s="79"/>
      <c r="K38" s="55"/>
      <c r="L38" s="56"/>
      <c r="M38" s="76"/>
      <c r="N38" s="76"/>
      <c r="O38" s="77"/>
      <c r="P38" s="77"/>
      <c r="Q38" s="79"/>
      <c r="R38" s="79"/>
      <c r="U38" s="76"/>
      <c r="V38" s="76"/>
      <c r="W38" s="77"/>
      <c r="X38" s="77"/>
      <c r="Y38" s="79"/>
      <c r="Z38" s="79"/>
      <c r="AA38" s="79"/>
    </row>
    <row r="39" spans="4:27" ht="12.75">
      <c r="D39" s="24"/>
      <c r="E39" s="76"/>
      <c r="F39" s="76"/>
      <c r="G39" s="77"/>
      <c r="H39" s="77"/>
      <c r="I39" s="79"/>
      <c r="J39" s="79"/>
      <c r="K39" s="55"/>
      <c r="L39" s="56"/>
      <c r="M39" s="76"/>
      <c r="N39" s="76"/>
      <c r="O39" s="77"/>
      <c r="P39" s="77"/>
      <c r="Q39" s="79"/>
      <c r="R39" s="79"/>
      <c r="U39" s="76"/>
      <c r="V39" s="76"/>
      <c r="W39" s="77"/>
      <c r="X39" s="77"/>
      <c r="Y39" s="79"/>
      <c r="Z39" s="79"/>
      <c r="AA39" s="79"/>
    </row>
    <row r="40" spans="4:27" ht="12.75">
      <c r="D40" s="24"/>
      <c r="E40" s="25"/>
      <c r="F40" s="26"/>
      <c r="G40" s="26"/>
      <c r="H40" s="57"/>
      <c r="I40" s="55"/>
      <c r="J40" s="55"/>
      <c r="K40" s="55"/>
      <c r="L40" s="56"/>
      <c r="M40" s="56"/>
      <c r="N40" s="56"/>
      <c r="O40" s="56"/>
      <c r="P40" s="57"/>
      <c r="Q40" s="58"/>
      <c r="R40" s="58"/>
      <c r="U40" s="76"/>
      <c r="V40" s="76"/>
      <c r="W40" s="77"/>
      <c r="X40" s="77"/>
      <c r="Y40" s="79"/>
      <c r="Z40" s="79"/>
      <c r="AA40" s="79"/>
    </row>
    <row r="41" spans="4:18" ht="12.75">
      <c r="D41" s="24"/>
      <c r="E41" s="76"/>
      <c r="F41" s="76"/>
      <c r="G41" s="77"/>
      <c r="H41" s="77"/>
      <c r="I41" s="78"/>
      <c r="J41" s="78"/>
      <c r="K41" s="55"/>
      <c r="L41" s="56"/>
      <c r="M41" s="76"/>
      <c r="N41" s="76"/>
      <c r="O41" s="77"/>
      <c r="P41" s="77"/>
      <c r="Q41" s="78"/>
      <c r="R41" s="78"/>
    </row>
    <row r="42" spans="4:18" ht="12.75">
      <c r="D42" s="24"/>
      <c r="E42" s="76"/>
      <c r="F42" s="76"/>
      <c r="G42" s="77"/>
      <c r="H42" s="77"/>
      <c r="I42" s="79"/>
      <c r="J42" s="79"/>
      <c r="K42" s="55"/>
      <c r="L42" s="56"/>
      <c r="M42" s="76"/>
      <c r="N42" s="76"/>
      <c r="O42" s="77"/>
      <c r="P42" s="77"/>
      <c r="Q42" s="79"/>
      <c r="R42" s="79"/>
    </row>
    <row r="43" spans="4:18" ht="12.75">
      <c r="D43" s="24"/>
      <c r="E43" s="76"/>
      <c r="F43" s="76"/>
      <c r="G43" s="77"/>
      <c r="H43" s="77"/>
      <c r="I43" s="79"/>
      <c r="J43" s="79"/>
      <c r="K43" s="55"/>
      <c r="L43" s="56"/>
      <c r="M43" s="76"/>
      <c r="N43" s="76"/>
      <c r="O43" s="77"/>
      <c r="P43" s="77"/>
      <c r="Q43" s="79"/>
      <c r="R43" s="79"/>
    </row>
    <row r="44" spans="4:18" ht="12.75">
      <c r="D44" s="24"/>
      <c r="E44" s="76"/>
      <c r="F44" s="76"/>
      <c r="G44" s="77"/>
      <c r="H44" s="77"/>
      <c r="I44" s="79"/>
      <c r="J44" s="79"/>
      <c r="K44" s="55"/>
      <c r="L44" s="56"/>
      <c r="M44" s="76"/>
      <c r="N44" s="76"/>
      <c r="O44" s="77"/>
      <c r="P44" s="77"/>
      <c r="Q44" s="79"/>
      <c r="R44" s="79"/>
    </row>
    <row r="45" spans="4:18" ht="12.75">
      <c r="D45" s="24"/>
      <c r="E45" s="25"/>
      <c r="F45" s="26"/>
      <c r="G45" s="26"/>
      <c r="H45" s="57"/>
      <c r="I45" s="55"/>
      <c r="J45" s="55"/>
      <c r="K45" s="55"/>
      <c r="L45" s="56"/>
      <c r="M45" s="56"/>
      <c r="N45" s="56"/>
      <c r="O45" s="56"/>
      <c r="P45" s="57"/>
      <c r="Q45" s="58"/>
      <c r="R45" s="58"/>
    </row>
    <row r="46" spans="4:18" ht="12.75">
      <c r="D46" s="24"/>
      <c r="E46" s="25"/>
      <c r="F46" s="26"/>
      <c r="G46" s="26"/>
      <c r="H46" s="57"/>
      <c r="I46" s="55"/>
      <c r="J46" s="55"/>
      <c r="K46" s="55"/>
      <c r="L46" s="56"/>
      <c r="M46" s="56"/>
      <c r="N46" s="56"/>
      <c r="O46" s="56"/>
      <c r="P46" s="57"/>
      <c r="Q46" s="58"/>
      <c r="R46" s="58"/>
    </row>
    <row r="47" spans="4:18" ht="12.75">
      <c r="D47" s="24"/>
      <c r="E47" s="25"/>
      <c r="F47" s="26"/>
      <c r="G47" s="26"/>
      <c r="H47" s="57"/>
      <c r="I47" s="55"/>
      <c r="J47" s="55"/>
      <c r="K47" s="55"/>
      <c r="L47" s="56"/>
      <c r="M47" s="56"/>
      <c r="N47" s="56"/>
      <c r="O47" s="56"/>
      <c r="P47" s="57"/>
      <c r="Q47" s="58"/>
      <c r="R47" s="58"/>
    </row>
    <row r="48" spans="4:18" ht="12.75">
      <c r="D48" s="24"/>
      <c r="E48" s="25"/>
      <c r="F48" s="26"/>
      <c r="G48" s="26"/>
      <c r="H48" s="57"/>
      <c r="I48" s="55"/>
      <c r="J48" s="55"/>
      <c r="K48" s="55"/>
      <c r="L48" s="56"/>
      <c r="M48" s="56"/>
      <c r="N48" s="56"/>
      <c r="O48" s="56"/>
      <c r="P48" s="57"/>
      <c r="Q48" s="58"/>
      <c r="R48" s="58"/>
    </row>
    <row r="49" spans="4:18" ht="12.75">
      <c r="D49" s="24"/>
      <c r="E49" s="76"/>
      <c r="F49" s="76"/>
      <c r="G49" s="77"/>
      <c r="H49" s="77"/>
      <c r="I49" s="78"/>
      <c r="J49" s="78"/>
      <c r="K49" s="55"/>
      <c r="L49" s="56"/>
      <c r="M49" s="76"/>
      <c r="N49" s="76"/>
      <c r="O49" s="77"/>
      <c r="P49" s="77"/>
      <c r="Q49" s="78"/>
      <c r="R49" s="78"/>
    </row>
    <row r="50" spans="4:18" ht="12.75">
      <c r="D50" s="24"/>
      <c r="E50" s="76"/>
      <c r="F50" s="76"/>
      <c r="G50" s="77"/>
      <c r="H50" s="77"/>
      <c r="I50" s="79"/>
      <c r="J50" s="79"/>
      <c r="K50" s="55"/>
      <c r="L50" s="56"/>
      <c r="M50" s="76"/>
      <c r="N50" s="76"/>
      <c r="O50" s="77"/>
      <c r="P50" s="77"/>
      <c r="Q50" s="79"/>
      <c r="R50" s="79"/>
    </row>
    <row r="51" spans="4:18" ht="12.75">
      <c r="D51" s="24"/>
      <c r="E51" s="76"/>
      <c r="F51" s="76"/>
      <c r="G51" s="77"/>
      <c r="H51" s="77"/>
      <c r="I51" s="79"/>
      <c r="J51" s="79"/>
      <c r="K51" s="55"/>
      <c r="L51" s="56"/>
      <c r="M51" s="76"/>
      <c r="N51" s="76"/>
      <c r="O51" s="77"/>
      <c r="P51" s="77"/>
      <c r="Q51" s="79"/>
      <c r="R51" s="79"/>
    </row>
    <row r="52" spans="4:18" ht="12.75">
      <c r="D52" s="24"/>
      <c r="E52" s="76"/>
      <c r="F52" s="76"/>
      <c r="G52" s="77"/>
      <c r="H52" s="77"/>
      <c r="I52" s="79"/>
      <c r="J52" s="79"/>
      <c r="K52" s="55"/>
      <c r="L52" s="56"/>
      <c r="M52" s="76"/>
      <c r="N52" s="76"/>
      <c r="O52" s="77"/>
      <c r="P52" s="77"/>
      <c r="Q52" s="79"/>
      <c r="R52" s="79"/>
    </row>
    <row r="53" spans="4:18" ht="12.75">
      <c r="D53" s="24"/>
      <c r="E53" s="23"/>
      <c r="F53" s="23"/>
      <c r="G53" s="23"/>
      <c r="H53" s="57"/>
      <c r="I53" s="58"/>
      <c r="J53" s="58"/>
      <c r="K53" s="55"/>
      <c r="L53" s="56"/>
      <c r="M53" s="56"/>
      <c r="N53" s="56"/>
      <c r="O53" s="56"/>
      <c r="P53" s="57"/>
      <c r="Q53" s="58"/>
      <c r="R53" s="58"/>
    </row>
    <row r="54" spans="4:18" ht="12.75">
      <c r="D54" s="24"/>
      <c r="E54" s="76"/>
      <c r="F54" s="76"/>
      <c r="G54" s="77"/>
      <c r="H54" s="77"/>
      <c r="I54" s="78"/>
      <c r="J54" s="78"/>
      <c r="K54" s="55"/>
      <c r="L54" s="56"/>
      <c r="M54" s="76"/>
      <c r="N54" s="76"/>
      <c r="O54" s="77"/>
      <c r="P54" s="77"/>
      <c r="Q54" s="78"/>
      <c r="R54" s="78"/>
    </row>
    <row r="55" spans="4:18" ht="12.75">
      <c r="D55" s="24"/>
      <c r="E55" s="76"/>
      <c r="F55" s="76"/>
      <c r="G55" s="77"/>
      <c r="H55" s="77"/>
      <c r="I55" s="79"/>
      <c r="J55" s="79"/>
      <c r="K55" s="55"/>
      <c r="L55" s="56"/>
      <c r="M55" s="76"/>
      <c r="N55" s="76"/>
      <c r="O55" s="77"/>
      <c r="P55" s="77"/>
      <c r="Q55" s="79"/>
      <c r="R55" s="79"/>
    </row>
    <row r="56" spans="4:18" ht="12.75">
      <c r="D56" s="24"/>
      <c r="E56" s="76"/>
      <c r="F56" s="76"/>
      <c r="G56" s="77"/>
      <c r="H56" s="77"/>
      <c r="I56" s="79"/>
      <c r="J56" s="79"/>
      <c r="K56" s="55"/>
      <c r="L56" s="56"/>
      <c r="M56" s="76"/>
      <c r="N56" s="76"/>
      <c r="O56" s="77"/>
      <c r="P56" s="77"/>
      <c r="Q56" s="79"/>
      <c r="R56" s="79"/>
    </row>
    <row r="57" spans="4:18" ht="12.75">
      <c r="D57" s="24"/>
      <c r="E57" s="76"/>
      <c r="F57" s="76"/>
      <c r="G57" s="77"/>
      <c r="H57" s="77"/>
      <c r="I57" s="79"/>
      <c r="J57" s="79"/>
      <c r="K57" s="55"/>
      <c r="L57" s="56"/>
      <c r="M57" s="76"/>
      <c r="N57" s="76"/>
      <c r="O57" s="77"/>
      <c r="P57" s="77"/>
      <c r="Q57" s="79"/>
      <c r="R57" s="79"/>
    </row>
    <row r="58" spans="4:18" ht="12.75">
      <c r="D58" s="24"/>
      <c r="E58" s="23"/>
      <c r="F58" s="23"/>
      <c r="G58" s="23"/>
      <c r="H58" s="57"/>
      <c r="I58" s="58"/>
      <c r="J58" s="58"/>
      <c r="K58" s="55"/>
      <c r="L58" s="56"/>
      <c r="M58" s="56"/>
      <c r="N58" s="56"/>
      <c r="O58" s="56"/>
      <c r="P58" s="57"/>
      <c r="Q58" s="58"/>
      <c r="R58" s="58"/>
    </row>
    <row r="59" spans="4:18" ht="12.75">
      <c r="D59" s="24"/>
      <c r="E59" s="76"/>
      <c r="F59" s="76"/>
      <c r="G59" s="77"/>
      <c r="H59" s="77"/>
      <c r="I59" s="78"/>
      <c r="J59" s="78"/>
      <c r="K59" s="55"/>
      <c r="L59" s="56"/>
      <c r="M59" s="76"/>
      <c r="N59" s="76"/>
      <c r="O59" s="77"/>
      <c r="P59" s="77"/>
      <c r="Q59" s="78"/>
      <c r="R59" s="78"/>
    </row>
    <row r="60" spans="4:18" ht="12.75">
      <c r="D60" s="24"/>
      <c r="E60" s="76"/>
      <c r="F60" s="76"/>
      <c r="G60" s="77"/>
      <c r="H60" s="77"/>
      <c r="I60" s="79"/>
      <c r="J60" s="79"/>
      <c r="K60" s="55"/>
      <c r="L60" s="56"/>
      <c r="M60" s="76"/>
      <c r="N60" s="76"/>
      <c r="O60" s="77"/>
      <c r="P60" s="77"/>
      <c r="Q60" s="79"/>
      <c r="R60" s="79"/>
    </row>
    <row r="61" spans="4:18" ht="12.75">
      <c r="D61" s="24"/>
      <c r="E61" s="76"/>
      <c r="F61" s="76"/>
      <c r="G61" s="77"/>
      <c r="H61" s="77"/>
      <c r="I61" s="79"/>
      <c r="J61" s="79"/>
      <c r="K61" s="55"/>
      <c r="L61" s="56"/>
      <c r="M61" s="76"/>
      <c r="N61" s="76"/>
      <c r="O61" s="77"/>
      <c r="P61" s="77"/>
      <c r="Q61" s="79"/>
      <c r="R61" s="79"/>
    </row>
    <row r="62" spans="4:18" ht="12.75">
      <c r="D62" s="24"/>
      <c r="E62" s="76"/>
      <c r="F62" s="76"/>
      <c r="G62" s="77"/>
      <c r="H62" s="77"/>
      <c r="I62" s="79"/>
      <c r="J62" s="79"/>
      <c r="K62" s="55"/>
      <c r="L62" s="56"/>
      <c r="M62" s="76"/>
      <c r="N62" s="76"/>
      <c r="O62" s="77"/>
      <c r="P62" s="77"/>
      <c r="Q62" s="79"/>
      <c r="R62" s="79"/>
    </row>
    <row r="63" spans="4:18" ht="12.75">
      <c r="D63" s="24"/>
      <c r="E63" s="23"/>
      <c r="F63" s="23"/>
      <c r="G63" s="23"/>
      <c r="H63" s="57"/>
      <c r="I63" s="58"/>
      <c r="J63" s="58"/>
      <c r="K63" s="55"/>
      <c r="L63" s="56"/>
      <c r="M63" s="56"/>
      <c r="N63" s="56"/>
      <c r="O63" s="56"/>
      <c r="P63" s="57"/>
      <c r="Q63" s="58"/>
      <c r="R63" s="58"/>
    </row>
    <row r="64" spans="4:18" ht="12.75">
      <c r="D64" s="24"/>
      <c r="E64" s="76"/>
      <c r="F64" s="76"/>
      <c r="G64" s="77"/>
      <c r="H64" s="77"/>
      <c r="I64" s="78"/>
      <c r="J64" s="78"/>
      <c r="K64" s="55"/>
      <c r="L64" s="56"/>
      <c r="M64" s="76"/>
      <c r="N64" s="76"/>
      <c r="O64" s="77"/>
      <c r="P64" s="77"/>
      <c r="Q64" s="78"/>
      <c r="R64" s="78"/>
    </row>
    <row r="65" spans="4:18" ht="12.75">
      <c r="D65" s="24"/>
      <c r="E65" s="76"/>
      <c r="F65" s="76"/>
      <c r="G65" s="77"/>
      <c r="H65" s="77"/>
      <c r="I65" s="79"/>
      <c r="J65" s="79"/>
      <c r="K65" s="55"/>
      <c r="L65" s="56"/>
      <c r="M65" s="76"/>
      <c r="N65" s="76"/>
      <c r="O65" s="77"/>
      <c r="P65" s="77"/>
      <c r="Q65" s="79"/>
      <c r="R65" s="79"/>
    </row>
    <row r="66" spans="4:18" ht="12.75">
      <c r="D66" s="24"/>
      <c r="E66" s="76"/>
      <c r="F66" s="76"/>
      <c r="G66" s="77"/>
      <c r="H66" s="77"/>
      <c r="I66" s="79"/>
      <c r="J66" s="79"/>
      <c r="K66" s="55"/>
      <c r="L66" s="56"/>
      <c r="M66" s="76"/>
      <c r="N66" s="76"/>
      <c r="O66" s="77"/>
      <c r="P66" s="77"/>
      <c r="Q66" s="79"/>
      <c r="R66" s="79"/>
    </row>
    <row r="67" spans="4:18" ht="12.75">
      <c r="D67" s="24"/>
      <c r="E67" s="76"/>
      <c r="F67" s="76"/>
      <c r="G67" s="77"/>
      <c r="H67" s="77"/>
      <c r="I67" s="79"/>
      <c r="J67" s="79"/>
      <c r="K67" s="55"/>
      <c r="L67" s="56"/>
      <c r="M67" s="76"/>
      <c r="N67" s="76"/>
      <c r="O67" s="77"/>
      <c r="P67" s="77"/>
      <c r="Q67" s="79"/>
      <c r="R67" s="79"/>
    </row>
  </sheetData>
  <sheetProtection/>
  <mergeCells count="183">
    <mergeCell ref="M64:N67"/>
    <mergeCell ref="O64:P64"/>
    <mergeCell ref="Q64:R64"/>
    <mergeCell ref="O65:P65"/>
    <mergeCell ref="Q65:R65"/>
    <mergeCell ref="O66:P66"/>
    <mergeCell ref="Q66:R66"/>
    <mergeCell ref="O67:P67"/>
    <mergeCell ref="Q67:R67"/>
    <mergeCell ref="M59:N62"/>
    <mergeCell ref="O59:P59"/>
    <mergeCell ref="Q59:R59"/>
    <mergeCell ref="O60:P60"/>
    <mergeCell ref="Q60:R60"/>
    <mergeCell ref="O61:P61"/>
    <mergeCell ref="Q61:R61"/>
    <mergeCell ref="O62:P62"/>
    <mergeCell ref="Q62:R62"/>
    <mergeCell ref="M54:N57"/>
    <mergeCell ref="O54:P54"/>
    <mergeCell ref="Q54:R54"/>
    <mergeCell ref="O55:P55"/>
    <mergeCell ref="Q55:R55"/>
    <mergeCell ref="O56:P56"/>
    <mergeCell ref="Q56:R56"/>
    <mergeCell ref="O57:P57"/>
    <mergeCell ref="Q57:R57"/>
    <mergeCell ref="M49:N52"/>
    <mergeCell ref="O49:P49"/>
    <mergeCell ref="Q49:R49"/>
    <mergeCell ref="O50:P50"/>
    <mergeCell ref="Q50:R50"/>
    <mergeCell ref="O51:P51"/>
    <mergeCell ref="Q51:R51"/>
    <mergeCell ref="O52:P52"/>
    <mergeCell ref="Q52:R52"/>
    <mergeCell ref="E64:F67"/>
    <mergeCell ref="G64:H64"/>
    <mergeCell ref="I64:J64"/>
    <mergeCell ref="G65:H65"/>
    <mergeCell ref="I65:J65"/>
    <mergeCell ref="G66:H66"/>
    <mergeCell ref="I66:J66"/>
    <mergeCell ref="G67:H67"/>
    <mergeCell ref="I67:J67"/>
    <mergeCell ref="E59:F62"/>
    <mergeCell ref="G59:H59"/>
    <mergeCell ref="I59:J59"/>
    <mergeCell ref="G60:H60"/>
    <mergeCell ref="I60:J60"/>
    <mergeCell ref="G61:H61"/>
    <mergeCell ref="I61:J61"/>
    <mergeCell ref="G62:H62"/>
    <mergeCell ref="I62:J62"/>
    <mergeCell ref="E54:F57"/>
    <mergeCell ref="G54:H54"/>
    <mergeCell ref="I54:J54"/>
    <mergeCell ref="G55:H55"/>
    <mergeCell ref="I55:J55"/>
    <mergeCell ref="G56:H56"/>
    <mergeCell ref="I56:J56"/>
    <mergeCell ref="G57:H57"/>
    <mergeCell ref="I57:J57"/>
    <mergeCell ref="E49:F52"/>
    <mergeCell ref="G49:H49"/>
    <mergeCell ref="I49:J49"/>
    <mergeCell ref="G50:H50"/>
    <mergeCell ref="I50:J50"/>
    <mergeCell ref="G51:H51"/>
    <mergeCell ref="I51:J51"/>
    <mergeCell ref="G52:H52"/>
    <mergeCell ref="I52:J52"/>
    <mergeCell ref="U37:V40"/>
    <mergeCell ref="W37:X37"/>
    <mergeCell ref="Y37:AA37"/>
    <mergeCell ref="W38:X38"/>
    <mergeCell ref="Y38:AA38"/>
    <mergeCell ref="W39:X39"/>
    <mergeCell ref="Y39:AA39"/>
    <mergeCell ref="W40:X40"/>
    <mergeCell ref="Y40:AA40"/>
    <mergeCell ref="U31:V34"/>
    <mergeCell ref="W31:X31"/>
    <mergeCell ref="Y31:AA31"/>
    <mergeCell ref="W32:X32"/>
    <mergeCell ref="Y32:AA32"/>
    <mergeCell ref="W33:X33"/>
    <mergeCell ref="Y33:AA33"/>
    <mergeCell ref="W34:X34"/>
    <mergeCell ref="Y34:AA34"/>
    <mergeCell ref="U26:V29"/>
    <mergeCell ref="W26:X26"/>
    <mergeCell ref="Y26:AA26"/>
    <mergeCell ref="W27:X27"/>
    <mergeCell ref="Y27:AA27"/>
    <mergeCell ref="W28:X28"/>
    <mergeCell ref="Y28:AA28"/>
    <mergeCell ref="W29:X29"/>
    <mergeCell ref="Y29:AA29"/>
    <mergeCell ref="M41:N44"/>
    <mergeCell ref="O41:P41"/>
    <mergeCell ref="Q41:R41"/>
    <mergeCell ref="O42:P42"/>
    <mergeCell ref="Q42:R42"/>
    <mergeCell ref="O43:P43"/>
    <mergeCell ref="Q43:R43"/>
    <mergeCell ref="O44:P44"/>
    <mergeCell ref="Q44:R44"/>
    <mergeCell ref="M36:N39"/>
    <mergeCell ref="O36:P36"/>
    <mergeCell ref="Q36:R36"/>
    <mergeCell ref="O37:P37"/>
    <mergeCell ref="Q37:R37"/>
    <mergeCell ref="O38:P38"/>
    <mergeCell ref="Q38:R38"/>
    <mergeCell ref="O39:P39"/>
    <mergeCell ref="Q39:R39"/>
    <mergeCell ref="M31:N34"/>
    <mergeCell ref="O31:P31"/>
    <mergeCell ref="Q31:R31"/>
    <mergeCell ref="O32:P32"/>
    <mergeCell ref="Q32:R32"/>
    <mergeCell ref="O33:P33"/>
    <mergeCell ref="Q33:R33"/>
    <mergeCell ref="O34:P34"/>
    <mergeCell ref="Q34:R34"/>
    <mergeCell ref="M26:N29"/>
    <mergeCell ref="O26:P26"/>
    <mergeCell ref="Q26:R26"/>
    <mergeCell ref="O27:P27"/>
    <mergeCell ref="Q27:R27"/>
    <mergeCell ref="O28:P28"/>
    <mergeCell ref="Q28:R28"/>
    <mergeCell ref="O29:P29"/>
    <mergeCell ref="Q29:R29"/>
    <mergeCell ref="E41:F44"/>
    <mergeCell ref="G41:H41"/>
    <mergeCell ref="I41:J41"/>
    <mergeCell ref="G42:H42"/>
    <mergeCell ref="I42:J42"/>
    <mergeCell ref="G43:H43"/>
    <mergeCell ref="I43:J43"/>
    <mergeCell ref="G44:H44"/>
    <mergeCell ref="I44:J44"/>
    <mergeCell ref="E36:F39"/>
    <mergeCell ref="G36:H36"/>
    <mergeCell ref="I36:J36"/>
    <mergeCell ref="G37:H37"/>
    <mergeCell ref="I37:J37"/>
    <mergeCell ref="G38:H38"/>
    <mergeCell ref="I38:J38"/>
    <mergeCell ref="G39:H39"/>
    <mergeCell ref="I39:J39"/>
    <mergeCell ref="I29:J29"/>
    <mergeCell ref="B2:C2"/>
    <mergeCell ref="B3:C3"/>
    <mergeCell ref="B4:C4"/>
    <mergeCell ref="G26:H26"/>
    <mergeCell ref="I26:J26"/>
    <mergeCell ref="B29:C29"/>
    <mergeCell ref="B28:C28"/>
    <mergeCell ref="G28:H28"/>
    <mergeCell ref="G29:H29"/>
    <mergeCell ref="I33:J33"/>
    <mergeCell ref="G34:H34"/>
    <mergeCell ref="I34:J34"/>
    <mergeCell ref="I28:J28"/>
    <mergeCell ref="I7:K7"/>
    <mergeCell ref="B6:C6"/>
    <mergeCell ref="A27:B27"/>
    <mergeCell ref="I27:J27"/>
    <mergeCell ref="G27:H27"/>
    <mergeCell ref="E26:F29"/>
    <mergeCell ref="U7:W7"/>
    <mergeCell ref="R7:T7"/>
    <mergeCell ref="L7:O7"/>
    <mergeCell ref="Y7:AB7"/>
    <mergeCell ref="E31:F34"/>
    <mergeCell ref="G31:H31"/>
    <mergeCell ref="I31:J31"/>
    <mergeCell ref="G32:H32"/>
    <mergeCell ref="I32:J32"/>
    <mergeCell ref="G33:H33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Georson da Silva Leitão</dc:creator>
  <cp:keywords/>
  <dc:description/>
  <cp:lastModifiedBy>Heloiza da Rocha Rodrigues</cp:lastModifiedBy>
  <cp:lastPrinted>2016-12-19T18:25:50Z</cp:lastPrinted>
  <dcterms:created xsi:type="dcterms:W3CDTF">2013-08-13T19:41:30Z</dcterms:created>
  <dcterms:modified xsi:type="dcterms:W3CDTF">2018-06-05T14:30:39Z</dcterms:modified>
  <cp:category/>
  <cp:version/>
  <cp:contentType/>
  <cp:contentStatus/>
</cp:coreProperties>
</file>